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 activeTab="1"/>
  </bookViews>
  <sheets>
    <sheet name="งบทดลองมี.ค." sheetId="1" r:id="rId1"/>
    <sheet name="งบทดลองเม.ย." sheetId="3" r:id="rId2"/>
    <sheet name="Planfin_เม.ย.62" sheetId="6" r:id="rId3"/>
    <sheet name="IP 62" sheetId="7" r:id="rId4"/>
    <sheet name="ผลงาน" sheetId="4" r:id="rId5"/>
    <sheet name="งบดุล เสนา" sheetId="8" r:id="rId6"/>
    <sheet name="งบดำเนิงาน เสนา ไม่มีค่าเสื่อม" sheetId="9" r:id="rId7"/>
    <sheet name="งบดำเนินงาน เสนา มีค่าเสื่อม" sheetId="10" r:id="rId8"/>
    <sheet name="Sheet5" sheetId="5" r:id="rId9"/>
  </sheets>
  <definedNames>
    <definedName name="_xlnm.Print_Titles" localSheetId="2">Planfin_เม.ย.62!$A:$B</definedName>
    <definedName name="_xlnm.Print_Titles" localSheetId="7">'งบดำเนินงาน เสนา มีค่าเสื่อม'!$1:$1</definedName>
    <definedName name="_xlnm.Print_Titles" localSheetId="5">'งบดุล เสนา'!$1:$1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3" i="8" l="1"/>
  <c r="N99" i="8"/>
  <c r="M99" i="8"/>
  <c r="L99" i="8"/>
  <c r="K99" i="8"/>
  <c r="J99" i="8"/>
  <c r="I99" i="8"/>
  <c r="H99" i="8"/>
  <c r="G99" i="8"/>
  <c r="F99" i="8"/>
  <c r="E99" i="8"/>
  <c r="D99" i="8"/>
  <c r="N98" i="8"/>
  <c r="N102" i="8" s="1"/>
  <c r="M98" i="8"/>
  <c r="M102" i="8" s="1"/>
  <c r="L98" i="8"/>
  <c r="L102" i="8" s="1"/>
  <c r="K98" i="8"/>
  <c r="K102" i="8" s="1"/>
  <c r="J98" i="8"/>
  <c r="J102" i="8" s="1"/>
  <c r="I98" i="8"/>
  <c r="I102" i="8" s="1"/>
  <c r="H98" i="8"/>
  <c r="H102" i="8" s="1"/>
  <c r="G98" i="8"/>
  <c r="G102" i="8" s="1"/>
  <c r="F98" i="8"/>
  <c r="F102" i="8" s="1"/>
  <c r="E98" i="8"/>
  <c r="E102" i="8" s="1"/>
  <c r="D98" i="8"/>
  <c r="D102" i="8" s="1"/>
  <c r="O97" i="8"/>
  <c r="N97" i="8"/>
  <c r="N101" i="8" s="1"/>
  <c r="M97" i="8"/>
  <c r="M101" i="8" s="1"/>
  <c r="L97" i="8"/>
  <c r="L101" i="8" s="1"/>
  <c r="K97" i="8"/>
  <c r="K101" i="8" s="1"/>
  <c r="J97" i="8"/>
  <c r="J101" i="8" s="1"/>
  <c r="I97" i="8"/>
  <c r="I101" i="8" s="1"/>
  <c r="H97" i="8"/>
  <c r="H101" i="8" s="1"/>
  <c r="G97" i="8"/>
  <c r="G101" i="8" s="1"/>
  <c r="F97" i="8"/>
  <c r="F101" i="8" s="1"/>
  <c r="E97" i="8"/>
  <c r="E101" i="8" s="1"/>
  <c r="D97" i="8"/>
  <c r="D101" i="8" s="1"/>
  <c r="N96" i="8"/>
  <c r="N103" i="8" s="1"/>
  <c r="M96" i="8"/>
  <c r="M103" i="8" s="1"/>
  <c r="L96" i="8"/>
  <c r="L100" i="8" s="1"/>
  <c r="K96" i="8"/>
  <c r="K103" i="8" s="1"/>
  <c r="J96" i="8"/>
  <c r="J103" i="8" s="1"/>
  <c r="I96" i="8"/>
  <c r="I103" i="8" s="1"/>
  <c r="H96" i="8"/>
  <c r="H100" i="8" s="1"/>
  <c r="G96" i="8"/>
  <c r="G103" i="8" s="1"/>
  <c r="F96" i="8"/>
  <c r="F103" i="8" s="1"/>
  <c r="E96" i="8"/>
  <c r="E103" i="8" s="1"/>
  <c r="D96" i="8"/>
  <c r="D100" i="8" s="1"/>
  <c r="E100" i="8" l="1"/>
  <c r="I100" i="8"/>
  <c r="M100" i="8"/>
  <c r="D103" i="8"/>
  <c r="H103" i="8"/>
  <c r="L103" i="8"/>
  <c r="F100" i="8"/>
  <c r="J100" i="8"/>
  <c r="N100" i="8"/>
  <c r="G100" i="8"/>
  <c r="K100" i="8"/>
  <c r="BR19" i="7" l="1"/>
  <c r="BQ19" i="7"/>
  <c r="BP19" i="7"/>
  <c r="BL19" i="7"/>
  <c r="BJ19" i="7"/>
  <c r="BF19" i="7"/>
  <c r="BD19" i="7"/>
  <c r="AZ19" i="7"/>
  <c r="AX19" i="7"/>
  <c r="AT19" i="7"/>
  <c r="AR19" i="7"/>
  <c r="AN19" i="7"/>
  <c r="AH19" i="7"/>
  <c r="AF19" i="7"/>
  <c r="AB19" i="7"/>
  <c r="Z19" i="7"/>
  <c r="V19" i="7"/>
  <c r="T19" i="7"/>
  <c r="P19" i="7"/>
  <c r="N19" i="7"/>
  <c r="J19" i="7"/>
  <c r="H19" i="7"/>
  <c r="D19" i="7"/>
  <c r="C19" i="7"/>
  <c r="B19" i="7"/>
  <c r="BT18" i="7"/>
  <c r="BS18" i="7"/>
  <c r="BM18" i="7"/>
  <c r="BG18" i="7"/>
  <c r="BA18" i="7"/>
  <c r="AU18" i="7"/>
  <c r="AO18" i="7"/>
  <c r="AI18" i="7"/>
  <c r="AC18" i="7"/>
  <c r="W18" i="7"/>
  <c r="Q18" i="7"/>
  <c r="K18" i="7"/>
  <c r="F18" i="7"/>
  <c r="I18" i="7" s="1"/>
  <c r="L18" i="7" s="1"/>
  <c r="O18" i="7" s="1"/>
  <c r="R18" i="7" s="1"/>
  <c r="U18" i="7" s="1"/>
  <c r="X18" i="7" s="1"/>
  <c r="AA18" i="7" s="1"/>
  <c r="AD18" i="7" s="1"/>
  <c r="AG18" i="7" s="1"/>
  <c r="AJ18" i="7" s="1"/>
  <c r="AM18" i="7" s="1"/>
  <c r="AP18" i="7" s="1"/>
  <c r="AS18" i="7" s="1"/>
  <c r="AV18" i="7" s="1"/>
  <c r="AY18" i="7" s="1"/>
  <c r="BB18" i="7" s="1"/>
  <c r="BE18" i="7" s="1"/>
  <c r="BH18" i="7" s="1"/>
  <c r="BK18" i="7" s="1"/>
  <c r="BN18" i="7" s="1"/>
  <c r="E18" i="7"/>
  <c r="BU18" i="7" s="1"/>
  <c r="BT17" i="7"/>
  <c r="BS17" i="7"/>
  <c r="BM17" i="7"/>
  <c r="BG17" i="7"/>
  <c r="BA17" i="7"/>
  <c r="AU17" i="7"/>
  <c r="AO17" i="7"/>
  <c r="AI17" i="7"/>
  <c r="AC17" i="7"/>
  <c r="W17" i="7"/>
  <c r="R17" i="7"/>
  <c r="U17" i="7" s="1"/>
  <c r="X17" i="7" s="1"/>
  <c r="AA17" i="7" s="1"/>
  <c r="AD17" i="7" s="1"/>
  <c r="AG17" i="7" s="1"/>
  <c r="AJ17" i="7" s="1"/>
  <c r="AM17" i="7" s="1"/>
  <c r="AP17" i="7" s="1"/>
  <c r="AS17" i="7" s="1"/>
  <c r="AV17" i="7" s="1"/>
  <c r="AY17" i="7" s="1"/>
  <c r="BB17" i="7" s="1"/>
  <c r="BE17" i="7" s="1"/>
  <c r="BH17" i="7" s="1"/>
  <c r="BK17" i="7" s="1"/>
  <c r="BN17" i="7" s="1"/>
  <c r="Q17" i="7"/>
  <c r="K17" i="7"/>
  <c r="I17" i="7"/>
  <c r="L17" i="7" s="1"/>
  <c r="O17" i="7" s="1"/>
  <c r="F17" i="7"/>
  <c r="E17" i="7"/>
  <c r="BU17" i="7" s="1"/>
  <c r="BT16" i="7"/>
  <c r="BS16" i="7"/>
  <c r="BM16" i="7"/>
  <c r="BM19" i="7" s="1"/>
  <c r="BG16" i="7"/>
  <c r="BA16" i="7"/>
  <c r="AU16" i="7"/>
  <c r="AO16" i="7"/>
  <c r="AI16" i="7"/>
  <c r="AC16" i="7"/>
  <c r="W16" i="7"/>
  <c r="Q16" i="7"/>
  <c r="BU16" i="7" s="1"/>
  <c r="K16" i="7"/>
  <c r="I16" i="7"/>
  <c r="L16" i="7" s="1"/>
  <c r="O16" i="7" s="1"/>
  <c r="R16" i="7" s="1"/>
  <c r="U16" i="7" s="1"/>
  <c r="X16" i="7" s="1"/>
  <c r="AA16" i="7" s="1"/>
  <c r="AD16" i="7" s="1"/>
  <c r="AG16" i="7" s="1"/>
  <c r="AJ16" i="7" s="1"/>
  <c r="AM16" i="7" s="1"/>
  <c r="AP16" i="7" s="1"/>
  <c r="AS16" i="7" s="1"/>
  <c r="AV16" i="7" s="1"/>
  <c r="AY16" i="7" s="1"/>
  <c r="BB16" i="7" s="1"/>
  <c r="BE16" i="7" s="1"/>
  <c r="BH16" i="7" s="1"/>
  <c r="BK16" i="7" s="1"/>
  <c r="BN16" i="7" s="1"/>
  <c r="F16" i="7"/>
  <c r="E16" i="7"/>
  <c r="BT15" i="7"/>
  <c r="BS15" i="7"/>
  <c r="BM15" i="7"/>
  <c r="BG15" i="7"/>
  <c r="BA15" i="7"/>
  <c r="AU15" i="7"/>
  <c r="AO15" i="7"/>
  <c r="AI15" i="7"/>
  <c r="AC15" i="7"/>
  <c r="W15" i="7"/>
  <c r="Q15" i="7"/>
  <c r="O15" i="7"/>
  <c r="R15" i="7" s="1"/>
  <c r="U15" i="7" s="1"/>
  <c r="X15" i="7" s="1"/>
  <c r="AA15" i="7" s="1"/>
  <c r="AD15" i="7" s="1"/>
  <c r="AG15" i="7" s="1"/>
  <c r="AJ15" i="7" s="1"/>
  <c r="AM15" i="7" s="1"/>
  <c r="AP15" i="7" s="1"/>
  <c r="AS15" i="7" s="1"/>
  <c r="AV15" i="7" s="1"/>
  <c r="AY15" i="7" s="1"/>
  <c r="BB15" i="7" s="1"/>
  <c r="BE15" i="7" s="1"/>
  <c r="BH15" i="7" s="1"/>
  <c r="BK15" i="7" s="1"/>
  <c r="BN15" i="7" s="1"/>
  <c r="K15" i="7"/>
  <c r="F15" i="7"/>
  <c r="I15" i="7" s="1"/>
  <c r="L15" i="7" s="1"/>
  <c r="E15" i="7"/>
  <c r="BT14" i="7"/>
  <c r="BS14" i="7"/>
  <c r="BM14" i="7"/>
  <c r="BG14" i="7"/>
  <c r="BA14" i="7"/>
  <c r="AU14" i="7"/>
  <c r="AO14" i="7"/>
  <c r="AI14" i="7"/>
  <c r="AC14" i="7"/>
  <c r="W14" i="7"/>
  <c r="Q14" i="7"/>
  <c r="L14" i="7"/>
  <c r="O14" i="7" s="1"/>
  <c r="R14" i="7" s="1"/>
  <c r="U14" i="7" s="1"/>
  <c r="X14" i="7" s="1"/>
  <c r="AA14" i="7" s="1"/>
  <c r="AD14" i="7" s="1"/>
  <c r="AG14" i="7" s="1"/>
  <c r="AJ14" i="7" s="1"/>
  <c r="AM14" i="7" s="1"/>
  <c r="AP14" i="7" s="1"/>
  <c r="AS14" i="7" s="1"/>
  <c r="AV14" i="7" s="1"/>
  <c r="AY14" i="7" s="1"/>
  <c r="BB14" i="7" s="1"/>
  <c r="BE14" i="7" s="1"/>
  <c r="BH14" i="7" s="1"/>
  <c r="BK14" i="7" s="1"/>
  <c r="BN14" i="7" s="1"/>
  <c r="K14" i="7"/>
  <c r="F14" i="7"/>
  <c r="I14" i="7" s="1"/>
  <c r="E14" i="7"/>
  <c r="BT13" i="7"/>
  <c r="BS13" i="7"/>
  <c r="BM13" i="7"/>
  <c r="BG13" i="7"/>
  <c r="BA13" i="7"/>
  <c r="AU13" i="7"/>
  <c r="AO13" i="7"/>
  <c r="AI13" i="7"/>
  <c r="AC13" i="7"/>
  <c r="W13" i="7"/>
  <c r="Q13" i="7"/>
  <c r="K13" i="7"/>
  <c r="F13" i="7"/>
  <c r="I13" i="7" s="1"/>
  <c r="L13" i="7" s="1"/>
  <c r="O13" i="7" s="1"/>
  <c r="R13" i="7" s="1"/>
  <c r="U13" i="7" s="1"/>
  <c r="X13" i="7" s="1"/>
  <c r="AA13" i="7" s="1"/>
  <c r="AD13" i="7" s="1"/>
  <c r="AG13" i="7" s="1"/>
  <c r="AJ13" i="7" s="1"/>
  <c r="AM13" i="7" s="1"/>
  <c r="AP13" i="7" s="1"/>
  <c r="AS13" i="7" s="1"/>
  <c r="AV13" i="7" s="1"/>
  <c r="AY13" i="7" s="1"/>
  <c r="BB13" i="7" s="1"/>
  <c r="BE13" i="7" s="1"/>
  <c r="BH13" i="7" s="1"/>
  <c r="BK13" i="7" s="1"/>
  <c r="BN13" i="7" s="1"/>
  <c r="E13" i="7"/>
  <c r="BT12" i="7"/>
  <c r="BS12" i="7"/>
  <c r="BM12" i="7"/>
  <c r="BG12" i="7"/>
  <c r="BA12" i="7"/>
  <c r="AU12" i="7"/>
  <c r="AO12" i="7"/>
  <c r="AI12" i="7"/>
  <c r="AC12" i="7"/>
  <c r="W12" i="7"/>
  <c r="Q12" i="7"/>
  <c r="BU12" i="7" s="1"/>
  <c r="K12" i="7"/>
  <c r="I12" i="7"/>
  <c r="L12" i="7" s="1"/>
  <c r="O12" i="7" s="1"/>
  <c r="R12" i="7" s="1"/>
  <c r="U12" i="7" s="1"/>
  <c r="X12" i="7" s="1"/>
  <c r="AA12" i="7" s="1"/>
  <c r="AD12" i="7" s="1"/>
  <c r="AG12" i="7" s="1"/>
  <c r="AJ12" i="7" s="1"/>
  <c r="AM12" i="7" s="1"/>
  <c r="AP12" i="7" s="1"/>
  <c r="AS12" i="7" s="1"/>
  <c r="AV12" i="7" s="1"/>
  <c r="AY12" i="7" s="1"/>
  <c r="BB12" i="7" s="1"/>
  <c r="BE12" i="7" s="1"/>
  <c r="BH12" i="7" s="1"/>
  <c r="BK12" i="7" s="1"/>
  <c r="BN12" i="7" s="1"/>
  <c r="F12" i="7"/>
  <c r="E12" i="7"/>
  <c r="BT11" i="7"/>
  <c r="BS11" i="7"/>
  <c r="BM11" i="7"/>
  <c r="BG11" i="7"/>
  <c r="BA11" i="7"/>
  <c r="AU11" i="7"/>
  <c r="AO11" i="7"/>
  <c r="AI11" i="7"/>
  <c r="AC11" i="7"/>
  <c r="W11" i="7"/>
  <c r="Q11" i="7"/>
  <c r="K11" i="7"/>
  <c r="F11" i="7"/>
  <c r="I11" i="7" s="1"/>
  <c r="L11" i="7" s="1"/>
  <c r="O11" i="7" s="1"/>
  <c r="R11" i="7" s="1"/>
  <c r="U11" i="7" s="1"/>
  <c r="X11" i="7" s="1"/>
  <c r="AA11" i="7" s="1"/>
  <c r="AD11" i="7" s="1"/>
  <c r="AG11" i="7" s="1"/>
  <c r="AJ11" i="7" s="1"/>
  <c r="AM11" i="7" s="1"/>
  <c r="AP11" i="7" s="1"/>
  <c r="AS11" i="7" s="1"/>
  <c r="AV11" i="7" s="1"/>
  <c r="AY11" i="7" s="1"/>
  <c r="BB11" i="7" s="1"/>
  <c r="BE11" i="7" s="1"/>
  <c r="BH11" i="7" s="1"/>
  <c r="BK11" i="7" s="1"/>
  <c r="BN11" i="7" s="1"/>
  <c r="E11" i="7"/>
  <c r="BU11" i="7" s="1"/>
  <c r="BT10" i="7"/>
  <c r="BS10" i="7"/>
  <c r="BM10" i="7"/>
  <c r="BG10" i="7"/>
  <c r="BA10" i="7"/>
  <c r="AU10" i="7"/>
  <c r="AO10" i="7"/>
  <c r="AI10" i="7"/>
  <c r="AC10" i="7"/>
  <c r="W10" i="7"/>
  <c r="Q10" i="7"/>
  <c r="L10" i="7"/>
  <c r="O10" i="7" s="1"/>
  <c r="R10" i="7" s="1"/>
  <c r="U10" i="7" s="1"/>
  <c r="X10" i="7" s="1"/>
  <c r="AA10" i="7" s="1"/>
  <c r="AD10" i="7" s="1"/>
  <c r="AG10" i="7" s="1"/>
  <c r="AJ10" i="7" s="1"/>
  <c r="AM10" i="7" s="1"/>
  <c r="AP10" i="7" s="1"/>
  <c r="AS10" i="7" s="1"/>
  <c r="AV10" i="7" s="1"/>
  <c r="AY10" i="7" s="1"/>
  <c r="BB10" i="7" s="1"/>
  <c r="BE10" i="7" s="1"/>
  <c r="BH10" i="7" s="1"/>
  <c r="BK10" i="7" s="1"/>
  <c r="BN10" i="7" s="1"/>
  <c r="K10" i="7"/>
  <c r="F10" i="7"/>
  <c r="I10" i="7" s="1"/>
  <c r="E10" i="7"/>
  <c r="BT9" i="7"/>
  <c r="BS9" i="7"/>
  <c r="BM9" i="7"/>
  <c r="BG9" i="7"/>
  <c r="BA9" i="7"/>
  <c r="AU9" i="7"/>
  <c r="AO9" i="7"/>
  <c r="AI9" i="7"/>
  <c r="AC9" i="7"/>
  <c r="W9" i="7"/>
  <c r="Q9" i="7"/>
  <c r="K9" i="7"/>
  <c r="F9" i="7"/>
  <c r="I9" i="7" s="1"/>
  <c r="L9" i="7" s="1"/>
  <c r="O9" i="7" s="1"/>
  <c r="R9" i="7" s="1"/>
  <c r="U9" i="7" s="1"/>
  <c r="X9" i="7" s="1"/>
  <c r="AA9" i="7" s="1"/>
  <c r="AD9" i="7" s="1"/>
  <c r="AG9" i="7" s="1"/>
  <c r="AJ9" i="7" s="1"/>
  <c r="AM9" i="7" s="1"/>
  <c r="AP9" i="7" s="1"/>
  <c r="AS9" i="7" s="1"/>
  <c r="AV9" i="7" s="1"/>
  <c r="AY9" i="7" s="1"/>
  <c r="BB9" i="7" s="1"/>
  <c r="BE9" i="7" s="1"/>
  <c r="BH9" i="7" s="1"/>
  <c r="BK9" i="7" s="1"/>
  <c r="BN9" i="7" s="1"/>
  <c r="E9" i="7"/>
  <c r="BT8" i="7"/>
  <c r="BS8" i="7"/>
  <c r="BM8" i="7"/>
  <c r="BG8" i="7"/>
  <c r="BA8" i="7"/>
  <c r="AU8" i="7"/>
  <c r="AO8" i="7"/>
  <c r="BU8" i="7" s="1"/>
  <c r="AI8" i="7"/>
  <c r="AC8" i="7"/>
  <c r="W8" i="7"/>
  <c r="Q8" i="7"/>
  <c r="K8" i="7"/>
  <c r="I8" i="7"/>
  <c r="L8" i="7" s="1"/>
  <c r="O8" i="7" s="1"/>
  <c r="R8" i="7" s="1"/>
  <c r="U8" i="7" s="1"/>
  <c r="X8" i="7" s="1"/>
  <c r="AA8" i="7" s="1"/>
  <c r="AD8" i="7" s="1"/>
  <c r="AG8" i="7" s="1"/>
  <c r="AJ8" i="7" s="1"/>
  <c r="AM8" i="7" s="1"/>
  <c r="AP8" i="7" s="1"/>
  <c r="AS8" i="7" s="1"/>
  <c r="AV8" i="7" s="1"/>
  <c r="AY8" i="7" s="1"/>
  <c r="BB8" i="7" s="1"/>
  <c r="BE8" i="7" s="1"/>
  <c r="BH8" i="7" s="1"/>
  <c r="BK8" i="7" s="1"/>
  <c r="BN8" i="7" s="1"/>
  <c r="F8" i="7"/>
  <c r="E8" i="7"/>
  <c r="BT7" i="7"/>
  <c r="BS7" i="7"/>
  <c r="BM7" i="7"/>
  <c r="BG7" i="7"/>
  <c r="BA7" i="7"/>
  <c r="AU7" i="7"/>
  <c r="AO7" i="7"/>
  <c r="AI7" i="7"/>
  <c r="AC7" i="7"/>
  <c r="W7" i="7"/>
  <c r="Q7" i="7"/>
  <c r="K7" i="7"/>
  <c r="F7" i="7"/>
  <c r="I7" i="7" s="1"/>
  <c r="L7" i="7" s="1"/>
  <c r="O7" i="7" s="1"/>
  <c r="R7" i="7" s="1"/>
  <c r="U7" i="7" s="1"/>
  <c r="X7" i="7" s="1"/>
  <c r="AA7" i="7" s="1"/>
  <c r="AD7" i="7" s="1"/>
  <c r="AG7" i="7" s="1"/>
  <c r="AJ7" i="7" s="1"/>
  <c r="AM7" i="7" s="1"/>
  <c r="AP7" i="7" s="1"/>
  <c r="AS7" i="7" s="1"/>
  <c r="AV7" i="7" s="1"/>
  <c r="AY7" i="7" s="1"/>
  <c r="BB7" i="7" s="1"/>
  <c r="BE7" i="7" s="1"/>
  <c r="BH7" i="7" s="1"/>
  <c r="BK7" i="7" s="1"/>
  <c r="BN7" i="7" s="1"/>
  <c r="E7" i="7"/>
  <c r="BT6" i="7"/>
  <c r="BS6" i="7"/>
  <c r="BM6" i="7"/>
  <c r="BG6" i="7"/>
  <c r="BA6" i="7"/>
  <c r="AU6" i="7"/>
  <c r="AO6" i="7"/>
  <c r="AI6" i="7"/>
  <c r="AC6" i="7"/>
  <c r="W6" i="7"/>
  <c r="Q6" i="7"/>
  <c r="K6" i="7"/>
  <c r="F6" i="7"/>
  <c r="I6" i="7" s="1"/>
  <c r="L6" i="7" s="1"/>
  <c r="O6" i="7" s="1"/>
  <c r="R6" i="7" s="1"/>
  <c r="U6" i="7" s="1"/>
  <c r="X6" i="7" s="1"/>
  <c r="AA6" i="7" s="1"/>
  <c r="AD6" i="7" s="1"/>
  <c r="AG6" i="7" s="1"/>
  <c r="AJ6" i="7" s="1"/>
  <c r="AM6" i="7" s="1"/>
  <c r="AP6" i="7" s="1"/>
  <c r="AS6" i="7" s="1"/>
  <c r="AV6" i="7" s="1"/>
  <c r="AY6" i="7" s="1"/>
  <c r="BB6" i="7" s="1"/>
  <c r="BE6" i="7" s="1"/>
  <c r="BH6" i="7" s="1"/>
  <c r="BK6" i="7" s="1"/>
  <c r="BN6" i="7" s="1"/>
  <c r="E6" i="7"/>
  <c r="BU6" i="7" s="1"/>
  <c r="BT5" i="7"/>
  <c r="BS5" i="7"/>
  <c r="BM5" i="7"/>
  <c r="BG5" i="7"/>
  <c r="BA5" i="7"/>
  <c r="AU5" i="7"/>
  <c r="AO5" i="7"/>
  <c r="AI5" i="7"/>
  <c r="AC5" i="7"/>
  <c r="W5" i="7"/>
  <c r="R5" i="7"/>
  <c r="U5" i="7" s="1"/>
  <c r="X5" i="7" s="1"/>
  <c r="AA5" i="7" s="1"/>
  <c r="AD5" i="7" s="1"/>
  <c r="AG5" i="7" s="1"/>
  <c r="AJ5" i="7" s="1"/>
  <c r="AM5" i="7" s="1"/>
  <c r="AP5" i="7" s="1"/>
  <c r="AS5" i="7" s="1"/>
  <c r="AV5" i="7" s="1"/>
  <c r="AY5" i="7" s="1"/>
  <c r="BB5" i="7" s="1"/>
  <c r="BE5" i="7" s="1"/>
  <c r="BH5" i="7" s="1"/>
  <c r="BK5" i="7" s="1"/>
  <c r="BN5" i="7" s="1"/>
  <c r="Q5" i="7"/>
  <c r="K5" i="7"/>
  <c r="F5" i="7"/>
  <c r="I5" i="7" s="1"/>
  <c r="L5" i="7" s="1"/>
  <c r="O5" i="7" s="1"/>
  <c r="E5" i="7"/>
  <c r="BU5" i="7" s="1"/>
  <c r="BT4" i="7"/>
  <c r="BS4" i="7"/>
  <c r="BM4" i="7"/>
  <c r="BG4" i="7"/>
  <c r="BA4" i="7"/>
  <c r="AU4" i="7"/>
  <c r="AO4" i="7"/>
  <c r="AL4" i="7"/>
  <c r="AL19" i="7" s="1"/>
  <c r="AI4" i="7"/>
  <c r="AC4" i="7"/>
  <c r="W4" i="7"/>
  <c r="Q4" i="7"/>
  <c r="BU4" i="7" s="1"/>
  <c r="K4" i="7"/>
  <c r="I4" i="7"/>
  <c r="L4" i="7" s="1"/>
  <c r="O4" i="7" s="1"/>
  <c r="R4" i="7" s="1"/>
  <c r="U4" i="7" s="1"/>
  <c r="X4" i="7" s="1"/>
  <c r="AA4" i="7" s="1"/>
  <c r="AD4" i="7" s="1"/>
  <c r="AG4" i="7" s="1"/>
  <c r="AJ4" i="7" s="1"/>
  <c r="AM4" i="7" s="1"/>
  <c r="AP4" i="7" s="1"/>
  <c r="AS4" i="7" s="1"/>
  <c r="AV4" i="7" s="1"/>
  <c r="AY4" i="7" s="1"/>
  <c r="BB4" i="7" s="1"/>
  <c r="BE4" i="7" s="1"/>
  <c r="BH4" i="7" s="1"/>
  <c r="BK4" i="7" s="1"/>
  <c r="BN4" i="7" s="1"/>
  <c r="F4" i="7"/>
  <c r="E4" i="7"/>
  <c r="BT3" i="7"/>
  <c r="BT19" i="7" s="1"/>
  <c r="BS3" i="7"/>
  <c r="BM3" i="7"/>
  <c r="BG3" i="7"/>
  <c r="BA3" i="7"/>
  <c r="AU3" i="7"/>
  <c r="AU19" i="7" s="1"/>
  <c r="AO3" i="7"/>
  <c r="AO19" i="7" s="1"/>
  <c r="AI3" i="7"/>
  <c r="AC3" i="7"/>
  <c r="W3" i="7"/>
  <c r="W19" i="7" s="1"/>
  <c r="Q3" i="7"/>
  <c r="Q19" i="7" s="1"/>
  <c r="K3" i="7"/>
  <c r="F3" i="7"/>
  <c r="F19" i="7" s="1"/>
  <c r="E3" i="7"/>
  <c r="DJ47" i="6"/>
  <c r="DI47" i="6"/>
  <c r="DF47" i="6"/>
  <c r="DE47" i="6"/>
  <c r="DB47" i="6"/>
  <c r="DA47" i="6"/>
  <c r="CX47" i="6"/>
  <c r="CW47" i="6"/>
  <c r="CT47" i="6"/>
  <c r="CS47" i="6"/>
  <c r="CP47" i="6"/>
  <c r="CO47" i="6"/>
  <c r="CL47" i="6"/>
  <c r="CK47" i="6"/>
  <c r="CH47" i="6"/>
  <c r="CG47" i="6"/>
  <c r="CD47" i="6"/>
  <c r="CC47" i="6"/>
  <c r="BZ47" i="6"/>
  <c r="BY47" i="6"/>
  <c r="BV47" i="6"/>
  <c r="BU47" i="6"/>
  <c r="BR47" i="6"/>
  <c r="BQ47" i="6"/>
  <c r="BN47" i="6"/>
  <c r="BM47" i="6"/>
  <c r="BJ47" i="6"/>
  <c r="BI47" i="6"/>
  <c r="BF47" i="6"/>
  <c r="BE47" i="6"/>
  <c r="BB47" i="6"/>
  <c r="BA47" i="6"/>
  <c r="DJ46" i="6"/>
  <c r="DI46" i="6"/>
  <c r="DH46" i="6"/>
  <c r="DH47" i="6" s="1"/>
  <c r="DG46" i="6"/>
  <c r="DG47" i="6" s="1"/>
  <c r="DF46" i="6"/>
  <c r="DE46" i="6"/>
  <c r="DD46" i="6"/>
  <c r="DD47" i="6" s="1"/>
  <c r="DC46" i="6"/>
  <c r="DC47" i="6" s="1"/>
  <c r="DB46" i="6"/>
  <c r="DA46" i="6"/>
  <c r="CZ46" i="6"/>
  <c r="CZ47" i="6" s="1"/>
  <c r="CY46" i="6"/>
  <c r="CY47" i="6" s="1"/>
  <c r="CX46" i="6"/>
  <c r="CW46" i="6"/>
  <c r="CV46" i="6"/>
  <c r="CV47" i="6" s="1"/>
  <c r="CU46" i="6"/>
  <c r="CU47" i="6" s="1"/>
  <c r="CT46" i="6"/>
  <c r="CS46" i="6"/>
  <c r="CR46" i="6"/>
  <c r="CR47" i="6" s="1"/>
  <c r="CQ46" i="6"/>
  <c r="CQ47" i="6" s="1"/>
  <c r="CP46" i="6"/>
  <c r="CO46" i="6"/>
  <c r="CN46" i="6"/>
  <c r="CN47" i="6" s="1"/>
  <c r="CM46" i="6"/>
  <c r="CM47" i="6" s="1"/>
  <c r="CL46" i="6"/>
  <c r="CK46" i="6"/>
  <c r="CJ46" i="6"/>
  <c r="CJ47" i="6" s="1"/>
  <c r="CI46" i="6"/>
  <c r="CI47" i="6" s="1"/>
  <c r="CH46" i="6"/>
  <c r="CG46" i="6"/>
  <c r="CF46" i="6"/>
  <c r="CF47" i="6" s="1"/>
  <c r="CE46" i="6"/>
  <c r="CE47" i="6" s="1"/>
  <c r="CD46" i="6"/>
  <c r="CC46" i="6"/>
  <c r="CB46" i="6"/>
  <c r="CB47" i="6" s="1"/>
  <c r="CA46" i="6"/>
  <c r="CA47" i="6" s="1"/>
  <c r="BZ46" i="6"/>
  <c r="BY46" i="6"/>
  <c r="BX46" i="6"/>
  <c r="BX47" i="6" s="1"/>
  <c r="BW46" i="6"/>
  <c r="BW47" i="6" s="1"/>
  <c r="BV46" i="6"/>
  <c r="BU46" i="6"/>
  <c r="BT46" i="6"/>
  <c r="BT47" i="6" s="1"/>
  <c r="BS46" i="6"/>
  <c r="BS47" i="6" s="1"/>
  <c r="BR46" i="6"/>
  <c r="BQ46" i="6"/>
  <c r="BP46" i="6"/>
  <c r="BP47" i="6" s="1"/>
  <c r="BO46" i="6"/>
  <c r="BO47" i="6" s="1"/>
  <c r="BN46" i="6"/>
  <c r="BM46" i="6"/>
  <c r="BL46" i="6"/>
  <c r="BL47" i="6" s="1"/>
  <c r="BK46" i="6"/>
  <c r="BK47" i="6" s="1"/>
  <c r="BJ46" i="6"/>
  <c r="BI46" i="6"/>
  <c r="BH46" i="6"/>
  <c r="BH47" i="6" s="1"/>
  <c r="BG46" i="6"/>
  <c r="BG47" i="6" s="1"/>
  <c r="BF46" i="6"/>
  <c r="BE46" i="6"/>
  <c r="BD46" i="6"/>
  <c r="BD47" i="6" s="1"/>
  <c r="BC46" i="6"/>
  <c r="BC47" i="6" s="1"/>
  <c r="BB46" i="6"/>
  <c r="BA46" i="6"/>
  <c r="AZ46" i="6"/>
  <c r="AZ47" i="6" s="1"/>
  <c r="DJ43" i="6"/>
  <c r="DI43" i="6"/>
  <c r="DH43" i="6"/>
  <c r="DG43" i="6"/>
  <c r="DF43" i="6"/>
  <c r="DE43" i="6"/>
  <c r="DD43" i="6"/>
  <c r="DC43" i="6"/>
  <c r="DB43" i="6"/>
  <c r="DA43" i="6"/>
  <c r="CZ43" i="6"/>
  <c r="CY43" i="6"/>
  <c r="CX43" i="6"/>
  <c r="CW43" i="6"/>
  <c r="CV43" i="6"/>
  <c r="CU43" i="6"/>
  <c r="CT43" i="6"/>
  <c r="CS43" i="6"/>
  <c r="CR43" i="6"/>
  <c r="CQ43" i="6"/>
  <c r="CP43" i="6"/>
  <c r="CO43" i="6"/>
  <c r="CN43" i="6"/>
  <c r="CM43" i="6"/>
  <c r="CL43" i="6"/>
  <c r="CK43" i="6"/>
  <c r="CJ43" i="6"/>
  <c r="CI43" i="6"/>
  <c r="CH43" i="6"/>
  <c r="CG43" i="6"/>
  <c r="CF43" i="6"/>
  <c r="CE43" i="6"/>
  <c r="CD43" i="6"/>
  <c r="CC43" i="6"/>
  <c r="CB43" i="6"/>
  <c r="CA43" i="6"/>
  <c r="BZ43" i="6"/>
  <c r="BY43" i="6"/>
  <c r="BX43" i="6"/>
  <c r="BW43" i="6"/>
  <c r="BV43" i="6"/>
  <c r="BU43" i="6"/>
  <c r="BT43" i="6"/>
  <c r="BS43" i="6"/>
  <c r="BR43" i="6"/>
  <c r="BQ43" i="6"/>
  <c r="BP43" i="6"/>
  <c r="BO43" i="6"/>
  <c r="BN43" i="6"/>
  <c r="BM43" i="6"/>
  <c r="BL43" i="6"/>
  <c r="BK43" i="6"/>
  <c r="BJ43" i="6"/>
  <c r="BI43" i="6"/>
  <c r="BH43" i="6"/>
  <c r="BG43" i="6"/>
  <c r="BF43" i="6"/>
  <c r="BE43" i="6"/>
  <c r="BD43" i="6"/>
  <c r="BC43" i="6"/>
  <c r="BB43" i="6"/>
  <c r="BA43" i="6"/>
  <c r="AZ43" i="6"/>
  <c r="BO42" i="6"/>
  <c r="C42" i="6"/>
  <c r="DN41" i="6"/>
  <c r="DI41" i="6"/>
  <c r="DH41" i="6"/>
  <c r="DG41" i="6"/>
  <c r="DF41" i="6"/>
  <c r="DE41" i="6"/>
  <c r="DD41" i="6"/>
  <c r="DB41" i="6"/>
  <c r="DA41" i="6"/>
  <c r="CZ41" i="6"/>
  <c r="CY41" i="6"/>
  <c r="CX41" i="6"/>
  <c r="CW41" i="6"/>
  <c r="CU41" i="6"/>
  <c r="CT41" i="6"/>
  <c r="CS41" i="6"/>
  <c r="CR41" i="6"/>
  <c r="CQ41" i="6"/>
  <c r="CP41" i="6"/>
  <c r="CN41" i="6"/>
  <c r="CM41" i="6"/>
  <c r="CL41" i="6"/>
  <c r="CK41" i="6"/>
  <c r="CJ41" i="6"/>
  <c r="CI41" i="6"/>
  <c r="CG41" i="6"/>
  <c r="CF41" i="6"/>
  <c r="CE41" i="6"/>
  <c r="CD41" i="6"/>
  <c r="CC41" i="6"/>
  <c r="CB41" i="6"/>
  <c r="BZ41" i="6"/>
  <c r="BY41" i="6"/>
  <c r="BX41" i="6"/>
  <c r="BW41" i="6"/>
  <c r="BV41" i="6"/>
  <c r="BU41" i="6"/>
  <c r="BS41" i="6"/>
  <c r="BR41" i="6"/>
  <c r="BQ41" i="6"/>
  <c r="BP41" i="6"/>
  <c r="BO41" i="6"/>
  <c r="BN41" i="6"/>
  <c r="BL41" i="6"/>
  <c r="BK41" i="6"/>
  <c r="BJ41" i="6"/>
  <c r="BI41" i="6"/>
  <c r="BH41" i="6"/>
  <c r="BG41" i="6"/>
  <c r="BE41" i="6"/>
  <c r="BD41" i="6"/>
  <c r="BC41" i="6"/>
  <c r="BB41" i="6"/>
  <c r="BA41" i="6"/>
  <c r="AZ41" i="6"/>
  <c r="AX41" i="6"/>
  <c r="AW41" i="6"/>
  <c r="AV41" i="6"/>
  <c r="AU41" i="6"/>
  <c r="AT41" i="6"/>
  <c r="AS41" i="6"/>
  <c r="AQ41" i="6"/>
  <c r="AP41" i="6"/>
  <c r="AO41" i="6"/>
  <c r="AN41" i="6"/>
  <c r="AM41" i="6"/>
  <c r="AL41" i="6"/>
  <c r="AJ41" i="6"/>
  <c r="AI41" i="6"/>
  <c r="AH41" i="6"/>
  <c r="AG41" i="6"/>
  <c r="AF41" i="6"/>
  <c r="AE41" i="6"/>
  <c r="AC41" i="6"/>
  <c r="AB41" i="6"/>
  <c r="AA41" i="6"/>
  <c r="Z41" i="6"/>
  <c r="Y41" i="6"/>
  <c r="X41" i="6"/>
  <c r="V41" i="6"/>
  <c r="U41" i="6"/>
  <c r="T41" i="6"/>
  <c r="S41" i="6"/>
  <c r="R41" i="6"/>
  <c r="Q41" i="6"/>
  <c r="O41" i="6"/>
  <c r="N41" i="6"/>
  <c r="M41" i="6"/>
  <c r="L41" i="6"/>
  <c r="K41" i="6"/>
  <c r="J41" i="6"/>
  <c r="H41" i="6"/>
  <c r="G41" i="6"/>
  <c r="F41" i="6"/>
  <c r="E41" i="6"/>
  <c r="D41" i="6"/>
  <c r="C41" i="6"/>
  <c r="DQ40" i="6"/>
  <c r="DP40" i="6"/>
  <c r="DO40" i="6"/>
  <c r="DN40" i="6"/>
  <c r="DM40" i="6"/>
  <c r="DL40" i="6"/>
  <c r="DK40" i="6"/>
  <c r="DP39" i="6"/>
  <c r="DP41" i="6" s="1"/>
  <c r="DO39" i="6"/>
  <c r="DO41" i="6" s="1"/>
  <c r="DN39" i="6"/>
  <c r="DM39" i="6"/>
  <c r="DM41" i="6" s="1"/>
  <c r="DL39" i="6"/>
  <c r="DL41" i="6" s="1"/>
  <c r="DK39" i="6"/>
  <c r="DK41" i="6" s="1"/>
  <c r="DP38" i="6"/>
  <c r="DO38" i="6"/>
  <c r="DQ38" i="6" s="1"/>
  <c r="DN38" i="6"/>
  <c r="DM38" i="6"/>
  <c r="DL38" i="6"/>
  <c r="DK38" i="6"/>
  <c r="CF36" i="6"/>
  <c r="CG36" i="6" s="1"/>
  <c r="BJ36" i="6"/>
  <c r="BA36" i="6"/>
  <c r="AW36" i="6"/>
  <c r="AS36" i="6"/>
  <c r="AO36" i="6"/>
  <c r="AK36" i="6"/>
  <c r="AG36" i="6"/>
  <c r="Y36" i="6"/>
  <c r="U36" i="6"/>
  <c r="Q36" i="6"/>
  <c r="M36" i="6"/>
  <c r="I36" i="6"/>
  <c r="E36" i="6"/>
  <c r="DJ35" i="6"/>
  <c r="DH35" i="6"/>
  <c r="DI35" i="6" s="1"/>
  <c r="DG35" i="6"/>
  <c r="DF35" i="6"/>
  <c r="DE35" i="6"/>
  <c r="DD35" i="6"/>
  <c r="DD36" i="6" s="1"/>
  <c r="DC35" i="6"/>
  <c r="DB35" i="6"/>
  <c r="DA35" i="6"/>
  <c r="CZ35" i="6"/>
  <c r="CY35" i="6"/>
  <c r="CX35" i="6"/>
  <c r="CW35" i="6"/>
  <c r="CV35" i="6"/>
  <c r="CV36" i="6" s="1"/>
  <c r="CT35" i="6"/>
  <c r="CS35" i="6"/>
  <c r="CR35" i="6"/>
  <c r="CQ35" i="6"/>
  <c r="CP35" i="6"/>
  <c r="CO35" i="6"/>
  <c r="CN35" i="6"/>
  <c r="CM35" i="6"/>
  <c r="CL35" i="6"/>
  <c r="CK35" i="6"/>
  <c r="CJ35" i="6"/>
  <c r="CI35" i="6"/>
  <c r="CH35" i="6"/>
  <c r="CF35" i="6"/>
  <c r="CG35" i="6" s="1"/>
  <c r="CE35" i="6"/>
  <c r="CD35" i="6"/>
  <c r="CC35" i="6"/>
  <c r="CB35" i="6"/>
  <c r="CA35" i="6"/>
  <c r="BZ35" i="6"/>
  <c r="BY35" i="6"/>
  <c r="BX35" i="6"/>
  <c r="BX36" i="6" s="1"/>
  <c r="BW35" i="6"/>
  <c r="BV35" i="6"/>
  <c r="BU35" i="6"/>
  <c r="BT35" i="6"/>
  <c r="BR35" i="6"/>
  <c r="BS35" i="6" s="1"/>
  <c r="BQ35" i="6"/>
  <c r="BP35" i="6"/>
  <c r="BP36" i="6" s="1"/>
  <c r="BO35" i="6"/>
  <c r="BN35" i="6"/>
  <c r="BM35" i="6"/>
  <c r="BL35" i="6"/>
  <c r="BK35" i="6"/>
  <c r="BJ35" i="6"/>
  <c r="BI35" i="6"/>
  <c r="BH35" i="6"/>
  <c r="BG35" i="6"/>
  <c r="BF35" i="6"/>
  <c r="BD35" i="6"/>
  <c r="BE35" i="6" s="1"/>
  <c r="BC35" i="6"/>
  <c r="BB35" i="6"/>
  <c r="BA35" i="6"/>
  <c r="AZ35" i="6"/>
  <c r="AY35" i="6"/>
  <c r="AX35" i="6"/>
  <c r="AW35" i="6"/>
  <c r="AV35" i="6"/>
  <c r="AU35" i="6"/>
  <c r="AT35" i="6"/>
  <c r="AS35" i="6"/>
  <c r="AR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B35" i="6"/>
  <c r="AC35" i="6" s="1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O35" i="6" s="1"/>
  <c r="M35" i="6"/>
  <c r="L35" i="6"/>
  <c r="K35" i="6"/>
  <c r="J35" i="6"/>
  <c r="I35" i="6"/>
  <c r="H35" i="6"/>
  <c r="G35" i="6"/>
  <c r="F35" i="6"/>
  <c r="E35" i="6"/>
  <c r="D35" i="6"/>
  <c r="C35" i="6"/>
  <c r="DJ34" i="6"/>
  <c r="DJ36" i="6" s="1"/>
  <c r="DI34" i="6"/>
  <c r="DH34" i="6"/>
  <c r="DH36" i="6" s="1"/>
  <c r="DI36" i="6" s="1"/>
  <c r="DG34" i="6"/>
  <c r="DG36" i="6" s="1"/>
  <c r="DF34" i="6"/>
  <c r="DF36" i="6" s="1"/>
  <c r="DE34" i="6"/>
  <c r="DE36" i="6" s="1"/>
  <c r="DE48" i="6" s="1"/>
  <c r="DD34" i="6"/>
  <c r="DC34" i="6"/>
  <c r="DC36" i="6" s="1"/>
  <c r="DA34" i="6"/>
  <c r="DA36" i="6" s="1"/>
  <c r="CZ34" i="6"/>
  <c r="CZ36" i="6" s="1"/>
  <c r="CY34" i="6"/>
  <c r="CY36" i="6" s="1"/>
  <c r="CX34" i="6"/>
  <c r="CX36" i="6" s="1"/>
  <c r="CW34" i="6"/>
  <c r="CW36" i="6" s="1"/>
  <c r="CV34" i="6"/>
  <c r="CU34" i="6"/>
  <c r="CT34" i="6"/>
  <c r="CT36" i="6" s="1"/>
  <c r="CS34" i="6"/>
  <c r="CS36" i="6" s="1"/>
  <c r="CR34" i="6"/>
  <c r="CQ34" i="6"/>
  <c r="CQ36" i="6" s="1"/>
  <c r="CP34" i="6"/>
  <c r="CP36" i="6" s="1"/>
  <c r="CO34" i="6"/>
  <c r="CO36" i="6" s="1"/>
  <c r="CM34" i="6"/>
  <c r="CL34" i="6"/>
  <c r="CL36" i="6" s="1"/>
  <c r="CK34" i="6"/>
  <c r="CK36" i="6" s="1"/>
  <c r="CJ34" i="6"/>
  <c r="CI34" i="6"/>
  <c r="CI36" i="6" s="1"/>
  <c r="CH34" i="6"/>
  <c r="CH36" i="6" s="1"/>
  <c r="CG34" i="6"/>
  <c r="CF34" i="6"/>
  <c r="CE34" i="6"/>
  <c r="CE36" i="6" s="1"/>
  <c r="CD34" i="6"/>
  <c r="CD36" i="6" s="1"/>
  <c r="CC34" i="6"/>
  <c r="CC36" i="6" s="1"/>
  <c r="CC48" i="6" s="1"/>
  <c r="CB34" i="6"/>
  <c r="CB36" i="6" s="1"/>
  <c r="CA34" i="6"/>
  <c r="CA36" i="6" s="1"/>
  <c r="BY34" i="6"/>
  <c r="BY36" i="6" s="1"/>
  <c r="BX34" i="6"/>
  <c r="BW34" i="6"/>
  <c r="BW36" i="6" s="1"/>
  <c r="BV34" i="6"/>
  <c r="BV36" i="6" s="1"/>
  <c r="BU34" i="6"/>
  <c r="BU36" i="6" s="1"/>
  <c r="BT34" i="6"/>
  <c r="BT36" i="6" s="1"/>
  <c r="BS34" i="6"/>
  <c r="BR34" i="6"/>
  <c r="BR36" i="6" s="1"/>
  <c r="BQ34" i="6"/>
  <c r="BQ36" i="6" s="1"/>
  <c r="BP34" i="6"/>
  <c r="BO34" i="6"/>
  <c r="BO36" i="6" s="1"/>
  <c r="BO48" i="6" s="1"/>
  <c r="BN34" i="6"/>
  <c r="BN36" i="6" s="1"/>
  <c r="BM34" i="6"/>
  <c r="BM36" i="6" s="1"/>
  <c r="BK34" i="6"/>
  <c r="BJ34" i="6"/>
  <c r="BI34" i="6"/>
  <c r="BI36" i="6" s="1"/>
  <c r="BH34" i="6"/>
  <c r="BH36" i="6" s="1"/>
  <c r="BG34" i="6"/>
  <c r="BG36" i="6" s="1"/>
  <c r="BF34" i="6"/>
  <c r="BF36" i="6" s="1"/>
  <c r="BE34" i="6"/>
  <c r="BD34" i="6"/>
  <c r="BD36" i="6" s="1"/>
  <c r="BE36" i="6" s="1"/>
  <c r="BC34" i="6"/>
  <c r="BC36" i="6" s="1"/>
  <c r="BB34" i="6"/>
  <c r="BB36" i="6" s="1"/>
  <c r="BA34" i="6"/>
  <c r="AZ34" i="6"/>
  <c r="AZ36" i="6" s="1"/>
  <c r="AY34" i="6"/>
  <c r="AY36" i="6" s="1"/>
  <c r="AW34" i="6"/>
  <c r="AV34" i="6"/>
  <c r="AV36" i="6" s="1"/>
  <c r="AU34" i="6"/>
  <c r="AU36" i="6" s="1"/>
  <c r="AT34" i="6"/>
  <c r="AT36" i="6" s="1"/>
  <c r="AS34" i="6"/>
  <c r="AR34" i="6"/>
  <c r="AR36" i="6" s="1"/>
  <c r="AQ34" i="6"/>
  <c r="AP34" i="6"/>
  <c r="AP36" i="6" s="1"/>
  <c r="AO34" i="6"/>
  <c r="AN34" i="6"/>
  <c r="AM34" i="6"/>
  <c r="AM36" i="6" s="1"/>
  <c r="AM48" i="6" s="1"/>
  <c r="AL34" i="6"/>
  <c r="AL36" i="6" s="1"/>
  <c r="AK34" i="6"/>
  <c r="AI34" i="6"/>
  <c r="AH34" i="6"/>
  <c r="AH36" i="6" s="1"/>
  <c r="AG34" i="6"/>
  <c r="AF34" i="6"/>
  <c r="AE34" i="6"/>
  <c r="AE36" i="6" s="1"/>
  <c r="AD34" i="6"/>
  <c r="AD36" i="6" s="1"/>
  <c r="AC34" i="6"/>
  <c r="AB34" i="6"/>
  <c r="AB36" i="6" s="1"/>
  <c r="AC36" i="6" s="1"/>
  <c r="AA34" i="6"/>
  <c r="AA36" i="6" s="1"/>
  <c r="Z34" i="6"/>
  <c r="Z36" i="6" s="1"/>
  <c r="Y34" i="6"/>
  <c r="X34" i="6"/>
  <c r="X36" i="6" s="1"/>
  <c r="W34" i="6"/>
  <c r="W36" i="6" s="1"/>
  <c r="U34" i="6"/>
  <c r="V34" i="6" s="1"/>
  <c r="T34" i="6"/>
  <c r="T36" i="6" s="1"/>
  <c r="T37" i="6" s="1"/>
  <c r="T48" i="6" s="1"/>
  <c r="S34" i="6"/>
  <c r="S36" i="6" s="1"/>
  <c r="R34" i="6"/>
  <c r="R36" i="6" s="1"/>
  <c r="R37" i="6" s="1"/>
  <c r="R48" i="6" s="1"/>
  <c r="Q34" i="6"/>
  <c r="P34" i="6"/>
  <c r="P36" i="6" s="1"/>
  <c r="O34" i="6"/>
  <c r="N34" i="6"/>
  <c r="N36" i="6" s="1"/>
  <c r="M34" i="6"/>
  <c r="L34" i="6"/>
  <c r="L36" i="6" s="1"/>
  <c r="K34" i="6"/>
  <c r="K36" i="6" s="1"/>
  <c r="K48" i="6" s="1"/>
  <c r="J34" i="6"/>
  <c r="J36" i="6" s="1"/>
  <c r="I34" i="6"/>
  <c r="G34" i="6"/>
  <c r="F34" i="6"/>
  <c r="F36" i="6" s="1"/>
  <c r="E34" i="6"/>
  <c r="D34" i="6"/>
  <c r="D36" i="6" s="1"/>
  <c r="C34" i="6"/>
  <c r="C36" i="6" s="1"/>
  <c r="DH33" i="6"/>
  <c r="DI33" i="6" s="1"/>
  <c r="DG33" i="6"/>
  <c r="DF33" i="6"/>
  <c r="DE33" i="6"/>
  <c r="DD33" i="6"/>
  <c r="CZ33" i="6"/>
  <c r="CY33" i="6"/>
  <c r="DA33" i="6" s="1"/>
  <c r="DB33" i="6" s="1"/>
  <c r="CX33" i="6"/>
  <c r="CW33" i="6"/>
  <c r="CT33" i="6"/>
  <c r="CU33" i="6" s="1"/>
  <c r="CS33" i="6"/>
  <c r="CR33" i="6"/>
  <c r="CQ33" i="6"/>
  <c r="CP33" i="6"/>
  <c r="CL33" i="6"/>
  <c r="CK33" i="6"/>
  <c r="CM33" i="6" s="1"/>
  <c r="CN33" i="6" s="1"/>
  <c r="CJ33" i="6"/>
  <c r="CI33" i="6"/>
  <c r="CF33" i="6"/>
  <c r="CG33" i="6" s="1"/>
  <c r="CE33" i="6"/>
  <c r="CD33" i="6"/>
  <c r="CC33" i="6"/>
  <c r="CB33" i="6"/>
  <c r="BX33" i="6"/>
  <c r="BW33" i="6"/>
  <c r="BY33" i="6" s="1"/>
  <c r="BZ33" i="6" s="1"/>
  <c r="BV33" i="6"/>
  <c r="BU33" i="6"/>
  <c r="BR33" i="6"/>
  <c r="BS33" i="6" s="1"/>
  <c r="BQ33" i="6"/>
  <c r="BP33" i="6"/>
  <c r="BO33" i="6"/>
  <c r="BN33" i="6"/>
  <c r="BJ33" i="6"/>
  <c r="BI33" i="6"/>
  <c r="BK33" i="6" s="1"/>
  <c r="BL33" i="6" s="1"/>
  <c r="BH33" i="6"/>
  <c r="BG33" i="6"/>
  <c r="BD33" i="6"/>
  <c r="BE33" i="6" s="1"/>
  <c r="BC33" i="6"/>
  <c r="BB33" i="6"/>
  <c r="BA33" i="6"/>
  <c r="AZ33" i="6"/>
  <c r="AV33" i="6"/>
  <c r="AU33" i="6"/>
  <c r="AW33" i="6" s="1"/>
  <c r="AX33" i="6" s="1"/>
  <c r="AT33" i="6"/>
  <c r="AS33" i="6"/>
  <c r="AP33" i="6"/>
  <c r="AQ33" i="6" s="1"/>
  <c r="AO33" i="6"/>
  <c r="AN33" i="6"/>
  <c r="AM33" i="6"/>
  <c r="AL33" i="6"/>
  <c r="AH33" i="6"/>
  <c r="AG33" i="6"/>
  <c r="AI33" i="6" s="1"/>
  <c r="AJ33" i="6" s="1"/>
  <c r="AF33" i="6"/>
  <c r="AE33" i="6"/>
  <c r="AB33" i="6"/>
  <c r="AC33" i="6" s="1"/>
  <c r="AA33" i="6"/>
  <c r="Z33" i="6"/>
  <c r="Y33" i="6"/>
  <c r="X33" i="6"/>
  <c r="T33" i="6"/>
  <c r="S33" i="6"/>
  <c r="U33" i="6" s="1"/>
  <c r="V33" i="6" s="1"/>
  <c r="R33" i="6"/>
  <c r="Q33" i="6"/>
  <c r="N33" i="6"/>
  <c r="O33" i="6" s="1"/>
  <c r="M33" i="6"/>
  <c r="L33" i="6"/>
  <c r="K33" i="6"/>
  <c r="J33" i="6"/>
  <c r="F33" i="6"/>
  <c r="E33" i="6"/>
  <c r="G33" i="6" s="1"/>
  <c r="H33" i="6" s="1"/>
  <c r="D33" i="6"/>
  <c r="C33" i="6"/>
  <c r="DN32" i="6"/>
  <c r="DO32" i="6" s="1"/>
  <c r="DP32" i="6" s="1"/>
  <c r="DQ32" i="6" s="1"/>
  <c r="DM32" i="6"/>
  <c r="DN31" i="6"/>
  <c r="DM31" i="6"/>
  <c r="DO31" i="6" s="1"/>
  <c r="DP31" i="6" s="1"/>
  <c r="DQ31" i="6" s="1"/>
  <c r="DL31" i="6"/>
  <c r="DK31" i="6"/>
  <c r="DN30" i="6"/>
  <c r="DO30" i="6" s="1"/>
  <c r="DP30" i="6" s="1"/>
  <c r="DQ30" i="6" s="1"/>
  <c r="DM30" i="6"/>
  <c r="DL30" i="6"/>
  <c r="DK30" i="6"/>
  <c r="DO29" i="6"/>
  <c r="DP29" i="6" s="1"/>
  <c r="DQ29" i="6" s="1"/>
  <c r="DN29" i="6"/>
  <c r="DM29" i="6"/>
  <c r="DL29" i="6"/>
  <c r="DK29" i="6"/>
  <c r="DN28" i="6"/>
  <c r="DO28" i="6" s="1"/>
  <c r="DP28" i="6" s="1"/>
  <c r="DQ28" i="6" s="1"/>
  <c r="DM28" i="6"/>
  <c r="DL28" i="6"/>
  <c r="DK28" i="6"/>
  <c r="DQ27" i="6"/>
  <c r="DN27" i="6"/>
  <c r="DM27" i="6"/>
  <c r="DO27" i="6" s="1"/>
  <c r="DP27" i="6" s="1"/>
  <c r="DL27" i="6"/>
  <c r="DK27" i="6"/>
  <c r="DN26" i="6"/>
  <c r="DO26" i="6" s="1"/>
  <c r="DP26" i="6" s="1"/>
  <c r="DQ26" i="6" s="1"/>
  <c r="DM26" i="6"/>
  <c r="DL26" i="6"/>
  <c r="DK26" i="6"/>
  <c r="DO25" i="6"/>
  <c r="DP25" i="6" s="1"/>
  <c r="DQ25" i="6" s="1"/>
  <c r="DN25" i="6"/>
  <c r="DM25" i="6"/>
  <c r="DL25" i="6"/>
  <c r="DK25" i="6"/>
  <c r="DN24" i="6"/>
  <c r="DO24" i="6" s="1"/>
  <c r="DP24" i="6" s="1"/>
  <c r="DQ24" i="6" s="1"/>
  <c r="DM24" i="6"/>
  <c r="DL24" i="6"/>
  <c r="DK24" i="6"/>
  <c r="DQ23" i="6"/>
  <c r="DN23" i="6"/>
  <c r="DM23" i="6"/>
  <c r="DO23" i="6" s="1"/>
  <c r="DP23" i="6" s="1"/>
  <c r="DL23" i="6"/>
  <c r="DK23" i="6"/>
  <c r="DP22" i="6"/>
  <c r="DQ22" i="6" s="1"/>
  <c r="DN22" i="6"/>
  <c r="DO22" i="6" s="1"/>
  <c r="DM22" i="6"/>
  <c r="DL22" i="6"/>
  <c r="DK22" i="6"/>
  <c r="DO21" i="6"/>
  <c r="DP21" i="6" s="1"/>
  <c r="DQ21" i="6" s="1"/>
  <c r="DN21" i="6"/>
  <c r="DM21" i="6"/>
  <c r="DL21" i="6"/>
  <c r="DK21" i="6"/>
  <c r="DN20" i="6"/>
  <c r="DO20" i="6" s="1"/>
  <c r="DP20" i="6" s="1"/>
  <c r="DQ20" i="6" s="1"/>
  <c r="DM20" i="6"/>
  <c r="DL20" i="6"/>
  <c r="DK20" i="6"/>
  <c r="DN19" i="6"/>
  <c r="DM19" i="6"/>
  <c r="DO19" i="6" s="1"/>
  <c r="DP19" i="6" s="1"/>
  <c r="DQ19" i="6" s="1"/>
  <c r="DL19" i="6"/>
  <c r="DK19" i="6"/>
  <c r="DN18" i="6"/>
  <c r="DM18" i="6"/>
  <c r="DL18" i="6"/>
  <c r="DK18" i="6"/>
  <c r="DK33" i="6" s="1"/>
  <c r="DJ17" i="6"/>
  <c r="DJ42" i="6" s="1"/>
  <c r="DG17" i="6"/>
  <c r="DF17" i="6"/>
  <c r="DF42" i="6" s="1"/>
  <c r="DE17" i="6"/>
  <c r="DE42" i="6" s="1"/>
  <c r="DD17" i="6"/>
  <c r="DC17" i="6"/>
  <c r="DC42" i="6" s="1"/>
  <c r="CZ17" i="6"/>
  <c r="CZ42" i="6" s="1"/>
  <c r="CY17" i="6"/>
  <c r="CY42" i="6" s="1"/>
  <c r="CX17" i="6"/>
  <c r="CX42" i="6" s="1"/>
  <c r="CW17" i="6"/>
  <c r="CW42" i="6" s="1"/>
  <c r="CV17" i="6"/>
  <c r="CV42" i="6" s="1"/>
  <c r="CS17" i="6"/>
  <c r="CR17" i="6"/>
  <c r="CR42" i="6" s="1"/>
  <c r="CQ17" i="6"/>
  <c r="CQ42" i="6" s="1"/>
  <c r="CP17" i="6"/>
  <c r="CO17" i="6"/>
  <c r="CO42" i="6" s="1"/>
  <c r="CL17" i="6"/>
  <c r="CL42" i="6" s="1"/>
  <c r="CK17" i="6"/>
  <c r="CK42" i="6" s="1"/>
  <c r="CJ17" i="6"/>
  <c r="CJ42" i="6" s="1"/>
  <c r="CI17" i="6"/>
  <c r="CI42" i="6" s="1"/>
  <c r="CH17" i="6"/>
  <c r="CH42" i="6" s="1"/>
  <c r="CG17" i="6"/>
  <c r="CG42" i="6" s="1"/>
  <c r="CE17" i="6"/>
  <c r="CF17" i="6" s="1"/>
  <c r="CF42" i="6" s="1"/>
  <c r="CD17" i="6"/>
  <c r="CD42" i="6" s="1"/>
  <c r="CC17" i="6"/>
  <c r="CC42" i="6" s="1"/>
  <c r="CB17" i="6"/>
  <c r="CA17" i="6"/>
  <c r="CA42" i="6" s="1"/>
  <c r="BX17" i="6"/>
  <c r="BX42" i="6" s="1"/>
  <c r="BW17" i="6"/>
  <c r="BW42" i="6" s="1"/>
  <c r="BV17" i="6"/>
  <c r="BV42" i="6" s="1"/>
  <c r="BU17" i="6"/>
  <c r="BU42" i="6" s="1"/>
  <c r="BT17" i="6"/>
  <c r="BT42" i="6" s="1"/>
  <c r="BQ17" i="6"/>
  <c r="BP17" i="6"/>
  <c r="BP42" i="6" s="1"/>
  <c r="BO17" i="6"/>
  <c r="BN17" i="6"/>
  <c r="BM17" i="6"/>
  <c r="BM42" i="6" s="1"/>
  <c r="BJ17" i="6"/>
  <c r="BJ42" i="6" s="1"/>
  <c r="BI17" i="6"/>
  <c r="BI42" i="6" s="1"/>
  <c r="BH17" i="6"/>
  <c r="BH42" i="6" s="1"/>
  <c r="BG17" i="6"/>
  <c r="BG42" i="6" s="1"/>
  <c r="BF17" i="6"/>
  <c r="BF42" i="6" s="1"/>
  <c r="BC17" i="6"/>
  <c r="BB17" i="6"/>
  <c r="BB42" i="6" s="1"/>
  <c r="BA17" i="6"/>
  <c r="BA42" i="6" s="1"/>
  <c r="AZ17" i="6"/>
  <c r="AY17" i="6"/>
  <c r="AY42" i="6" s="1"/>
  <c r="AV17" i="6"/>
  <c r="AV42" i="6" s="1"/>
  <c r="AU17" i="6"/>
  <c r="AU42" i="6" s="1"/>
  <c r="AT17" i="6"/>
  <c r="AT42" i="6" s="1"/>
  <c r="AS17" i="6"/>
  <c r="AS42" i="6" s="1"/>
  <c r="AR17" i="6"/>
  <c r="AR42" i="6" s="1"/>
  <c r="AO17" i="6"/>
  <c r="AN17" i="6"/>
  <c r="AN42" i="6" s="1"/>
  <c r="AM17" i="6"/>
  <c r="AM42" i="6" s="1"/>
  <c r="AL17" i="6"/>
  <c r="AK17" i="6"/>
  <c r="AK42" i="6" s="1"/>
  <c r="AH17" i="6"/>
  <c r="AH42" i="6" s="1"/>
  <c r="AG17" i="6"/>
  <c r="AG42" i="6" s="1"/>
  <c r="AF17" i="6"/>
  <c r="AF42" i="6" s="1"/>
  <c r="AE17" i="6"/>
  <c r="AE42" i="6" s="1"/>
  <c r="AD17" i="6"/>
  <c r="AD42" i="6" s="1"/>
  <c r="AA17" i="6"/>
  <c r="Z17" i="6"/>
  <c r="Z42" i="6" s="1"/>
  <c r="Y17" i="6"/>
  <c r="Y42" i="6" s="1"/>
  <c r="X17" i="6"/>
  <c r="W17" i="6"/>
  <c r="W42" i="6" s="1"/>
  <c r="T17" i="6"/>
  <c r="T42" i="6" s="1"/>
  <c r="S17" i="6"/>
  <c r="U17" i="6" s="1"/>
  <c r="R17" i="6"/>
  <c r="R42" i="6" s="1"/>
  <c r="Q17" i="6"/>
  <c r="Q42" i="6" s="1"/>
  <c r="P17" i="6"/>
  <c r="P42" i="6" s="1"/>
  <c r="O17" i="6"/>
  <c r="O42" i="6" s="1"/>
  <c r="N17" i="6"/>
  <c r="N42" i="6" s="1"/>
  <c r="M17" i="6"/>
  <c r="M42" i="6" s="1"/>
  <c r="L17" i="6"/>
  <c r="L42" i="6" s="1"/>
  <c r="K17" i="6"/>
  <c r="K42" i="6" s="1"/>
  <c r="J17" i="6"/>
  <c r="J42" i="6" s="1"/>
  <c r="I17" i="6"/>
  <c r="I42" i="6" s="1"/>
  <c r="F17" i="6"/>
  <c r="F42" i="6" s="1"/>
  <c r="E17" i="6"/>
  <c r="DM15" i="6" s="1"/>
  <c r="D17" i="6"/>
  <c r="D42" i="6" s="1"/>
  <c r="C17" i="6"/>
  <c r="DL15" i="6"/>
  <c r="DK15" i="6"/>
  <c r="DO14" i="6"/>
  <c r="DP14" i="6" s="1"/>
  <c r="DQ14" i="6" s="1"/>
  <c r="DN14" i="6"/>
  <c r="DM14" i="6"/>
  <c r="DL14" i="6"/>
  <c r="DK14" i="6"/>
  <c r="DN13" i="6"/>
  <c r="DO13" i="6" s="1"/>
  <c r="DP13" i="6" s="1"/>
  <c r="DQ13" i="6" s="1"/>
  <c r="DM13" i="6"/>
  <c r="DL13" i="6"/>
  <c r="DK13" i="6"/>
  <c r="DN12" i="6"/>
  <c r="DO12" i="6" s="1"/>
  <c r="DP12" i="6" s="1"/>
  <c r="DQ12" i="6" s="1"/>
  <c r="DM12" i="6"/>
  <c r="DL12" i="6"/>
  <c r="DK12" i="6"/>
  <c r="DP11" i="6"/>
  <c r="DQ11" i="6" s="1"/>
  <c r="DO11" i="6"/>
  <c r="DN11" i="6"/>
  <c r="DM11" i="6"/>
  <c r="DL11" i="6"/>
  <c r="DK11" i="6"/>
  <c r="DO10" i="6"/>
  <c r="DP10" i="6" s="1"/>
  <c r="DQ10" i="6" s="1"/>
  <c r="DN10" i="6"/>
  <c r="DM10" i="6"/>
  <c r="DL10" i="6"/>
  <c r="DK10" i="6"/>
  <c r="DN9" i="6"/>
  <c r="DO9" i="6" s="1"/>
  <c r="DP9" i="6" s="1"/>
  <c r="DQ9" i="6" s="1"/>
  <c r="DM9" i="6"/>
  <c r="DL9" i="6"/>
  <c r="DK9" i="6"/>
  <c r="DN8" i="6"/>
  <c r="DO8" i="6" s="1"/>
  <c r="DP8" i="6" s="1"/>
  <c r="DQ8" i="6" s="1"/>
  <c r="DM8" i="6"/>
  <c r="DL8" i="6"/>
  <c r="DK8" i="6"/>
  <c r="DP7" i="6"/>
  <c r="DQ7" i="6" s="1"/>
  <c r="DO7" i="6"/>
  <c r="DN7" i="6"/>
  <c r="DM7" i="6"/>
  <c r="DL7" i="6"/>
  <c r="DK7" i="6"/>
  <c r="DO6" i="6"/>
  <c r="DP6" i="6" s="1"/>
  <c r="DQ6" i="6" s="1"/>
  <c r="DN6" i="6"/>
  <c r="DM6" i="6"/>
  <c r="DL6" i="6"/>
  <c r="DK6" i="6"/>
  <c r="DN5" i="6"/>
  <c r="DO5" i="6" s="1"/>
  <c r="DM5" i="6"/>
  <c r="DL5" i="6"/>
  <c r="DK5" i="6"/>
  <c r="BU10" i="7" l="1"/>
  <c r="K19" i="7"/>
  <c r="AI19" i="7"/>
  <c r="BG19" i="7"/>
  <c r="BU9" i="7"/>
  <c r="BU14" i="7"/>
  <c r="I3" i="7"/>
  <c r="BU3" i="7"/>
  <c r="BU15" i="7"/>
  <c r="E19" i="7"/>
  <c r="AC19" i="7"/>
  <c r="BA19" i="7"/>
  <c r="BS19" i="7"/>
  <c r="BU7" i="7"/>
  <c r="BU13" i="7"/>
  <c r="DO43" i="6"/>
  <c r="DP5" i="6"/>
  <c r="DO34" i="6"/>
  <c r="U42" i="6"/>
  <c r="V17" i="6"/>
  <c r="V42" i="6" s="1"/>
  <c r="BX48" i="6"/>
  <c r="BX37" i="6"/>
  <c r="D49" i="6"/>
  <c r="D37" i="6"/>
  <c r="BH48" i="6"/>
  <c r="BH37" i="6"/>
  <c r="Y37" i="6"/>
  <c r="Y48" i="6"/>
  <c r="DK43" i="6"/>
  <c r="G17" i="6"/>
  <c r="DL33" i="6"/>
  <c r="DL46" i="6"/>
  <c r="DL47" i="6" s="1"/>
  <c r="O36" i="6"/>
  <c r="AA48" i="6"/>
  <c r="AA37" i="6"/>
  <c r="AI36" i="6"/>
  <c r="AJ36" i="6" s="1"/>
  <c r="AJ34" i="6"/>
  <c r="AN36" i="6"/>
  <c r="AV48" i="6"/>
  <c r="AV37" i="6"/>
  <c r="BS36" i="6"/>
  <c r="CE48" i="6"/>
  <c r="CE37" i="6"/>
  <c r="CM36" i="6"/>
  <c r="CN36" i="6" s="1"/>
  <c r="CN34" i="6"/>
  <c r="CR36" i="6"/>
  <c r="CZ48" i="6"/>
  <c r="CZ37" i="6"/>
  <c r="DL35" i="6"/>
  <c r="M48" i="6"/>
  <c r="M37" i="6"/>
  <c r="BJ48" i="6"/>
  <c r="BJ37" i="6"/>
  <c r="K37" i="6"/>
  <c r="S42" i="6"/>
  <c r="CE42" i="6"/>
  <c r="AH48" i="6"/>
  <c r="AH37" i="6"/>
  <c r="CQ48" i="6"/>
  <c r="CQ37" i="6"/>
  <c r="AO48" i="6"/>
  <c r="AO37" i="6"/>
  <c r="DL43" i="6"/>
  <c r="DL34" i="6"/>
  <c r="DL36" i="6" s="1"/>
  <c r="DL37" i="6" s="1"/>
  <c r="DL17" i="6"/>
  <c r="DN15" i="6"/>
  <c r="DO15" i="6" s="1"/>
  <c r="DP15" i="6" s="1"/>
  <c r="DQ15" i="6" s="1"/>
  <c r="AI17" i="6"/>
  <c r="AW17" i="6"/>
  <c r="BK17" i="6"/>
  <c r="BY17" i="6"/>
  <c r="CM17" i="6"/>
  <c r="DA17" i="6"/>
  <c r="DK17" i="6"/>
  <c r="DK42" i="6" s="1"/>
  <c r="DM33" i="6"/>
  <c r="F49" i="6"/>
  <c r="F37" i="6"/>
  <c r="AF36" i="6"/>
  <c r="AX34" i="6"/>
  <c r="CJ36" i="6"/>
  <c r="AQ35" i="6"/>
  <c r="CU35" i="6"/>
  <c r="AX36" i="6"/>
  <c r="AM37" i="6"/>
  <c r="DN43" i="6"/>
  <c r="DN34" i="6"/>
  <c r="DN17" i="6"/>
  <c r="DM34" i="6"/>
  <c r="DM36" i="6" s="1"/>
  <c r="DM17" i="6"/>
  <c r="DM42" i="6" s="1"/>
  <c r="DM43" i="6"/>
  <c r="E42" i="6"/>
  <c r="AA42" i="6"/>
  <c r="AB17" i="6"/>
  <c r="AO42" i="6"/>
  <c r="AP17" i="6"/>
  <c r="BC42" i="6"/>
  <c r="BD17" i="6"/>
  <c r="BQ42" i="6"/>
  <c r="BR17" i="6"/>
  <c r="CS42" i="6"/>
  <c r="CT17" i="6"/>
  <c r="DG42" i="6"/>
  <c r="DH17" i="6"/>
  <c r="DN33" i="6"/>
  <c r="DO33" i="6" s="1"/>
  <c r="DP33" i="6" s="1"/>
  <c r="G36" i="6"/>
  <c r="H36" i="6" s="1"/>
  <c r="H34" i="6"/>
  <c r="AQ36" i="6"/>
  <c r="AT48" i="6"/>
  <c r="AT37" i="6"/>
  <c r="BC48" i="6"/>
  <c r="BC37" i="6"/>
  <c r="BK36" i="6"/>
  <c r="BL36" i="6" s="1"/>
  <c r="BL34" i="6"/>
  <c r="CU36" i="6"/>
  <c r="DG48" i="6"/>
  <c r="DG37" i="6"/>
  <c r="DK34" i="6"/>
  <c r="V36" i="6"/>
  <c r="BA48" i="6"/>
  <c r="BA37" i="6"/>
  <c r="BO37" i="6"/>
  <c r="X42" i="6"/>
  <c r="AZ42" i="6"/>
  <c r="CB42" i="6"/>
  <c r="DD42" i="6"/>
  <c r="DM46" i="6"/>
  <c r="DM47" i="6" s="1"/>
  <c r="DM35" i="6"/>
  <c r="CC37" i="6"/>
  <c r="DN46" i="6"/>
  <c r="DN47" i="6" s="1"/>
  <c r="BQ48" i="6"/>
  <c r="BQ37" i="6"/>
  <c r="BZ36" i="6"/>
  <c r="CS48" i="6"/>
  <c r="CS37" i="6"/>
  <c r="DB36" i="6"/>
  <c r="DN35" i="6"/>
  <c r="AL42" i="6"/>
  <c r="BN42" i="6"/>
  <c r="CP42" i="6"/>
  <c r="DK46" i="6"/>
  <c r="DK47" i="6" s="1"/>
  <c r="DO18" i="6"/>
  <c r="BV48" i="6"/>
  <c r="BV37" i="6"/>
  <c r="BZ34" i="6"/>
  <c r="CL48" i="6"/>
  <c r="CL37" i="6"/>
  <c r="CX48" i="6"/>
  <c r="CX37" i="6"/>
  <c r="DB34" i="6"/>
  <c r="DK35" i="6"/>
  <c r="DE37" i="6"/>
  <c r="DQ39" i="6"/>
  <c r="DQ41" i="6" s="1"/>
  <c r="I19" i="7" l="1"/>
  <c r="L3" i="7"/>
  <c r="BU19" i="7"/>
  <c r="CJ48" i="6"/>
  <c r="CJ37" i="6"/>
  <c r="AJ17" i="6"/>
  <c r="AJ42" i="6" s="1"/>
  <c r="AI42" i="6"/>
  <c r="DH42" i="6"/>
  <c r="DI17" i="6"/>
  <c r="DI42" i="6" s="1"/>
  <c r="BR42" i="6"/>
  <c r="BS17" i="6"/>
  <c r="BS42" i="6" s="1"/>
  <c r="AP42" i="6"/>
  <c r="AQ17" i="6"/>
  <c r="AQ42" i="6" s="1"/>
  <c r="DN42" i="6"/>
  <c r="DO17" i="6"/>
  <c r="BY42" i="6"/>
  <c r="BZ17" i="6"/>
  <c r="BZ42" i="6" s="1"/>
  <c r="G42" i="6"/>
  <c r="H17" i="6"/>
  <c r="H42" i="6" s="1"/>
  <c r="DP34" i="6"/>
  <c r="CM42" i="6"/>
  <c r="CN17" i="6"/>
  <c r="CN42" i="6" s="1"/>
  <c r="DN36" i="6"/>
  <c r="DN37" i="6" s="1"/>
  <c r="AF48" i="6"/>
  <c r="AF37" i="6"/>
  <c r="BK42" i="6"/>
  <c r="BL17" i="6"/>
  <c r="BL42" i="6" s="1"/>
  <c r="DL42" i="6"/>
  <c r="DP43" i="6"/>
  <c r="DQ5" i="6"/>
  <c r="DO46" i="6"/>
  <c r="DO47" i="6" s="1"/>
  <c r="DO35" i="6"/>
  <c r="DP35" i="6" s="1"/>
  <c r="DP18" i="6"/>
  <c r="DK36" i="6"/>
  <c r="CT42" i="6"/>
  <c r="CU17" i="6"/>
  <c r="CU42" i="6" s="1"/>
  <c r="BD42" i="6"/>
  <c r="BE17" i="6"/>
  <c r="BE42" i="6" s="1"/>
  <c r="AB42" i="6"/>
  <c r="AC17" i="6"/>
  <c r="AC42" i="6" s="1"/>
  <c r="DA42" i="6"/>
  <c r="DB17" i="6"/>
  <c r="DB42" i="6" s="1"/>
  <c r="AW42" i="6"/>
  <c r="AX17" i="6"/>
  <c r="AX42" i="6" s="1"/>
  <c r="L19" i="7" l="1"/>
  <c r="O3" i="7"/>
  <c r="DQ34" i="6"/>
  <c r="DQ17" i="6"/>
  <c r="DQ42" i="6" s="1"/>
  <c r="DO42" i="6"/>
  <c r="DP17" i="6"/>
  <c r="DP42" i="6" s="1"/>
  <c r="DP46" i="6"/>
  <c r="DP47" i="6" s="1"/>
  <c r="DQ18" i="6"/>
  <c r="DO36" i="6"/>
  <c r="DP36" i="6" s="1"/>
  <c r="O19" i="7" l="1"/>
  <c r="R3" i="7"/>
  <c r="DQ46" i="6"/>
  <c r="DQ47" i="6" s="1"/>
  <c r="DQ35" i="6"/>
  <c r="DQ36" i="6" s="1"/>
  <c r="R19" i="7" l="1"/>
  <c r="U3" i="7"/>
  <c r="U19" i="7" l="1"/>
  <c r="X3" i="7"/>
  <c r="X19" i="7" l="1"/>
  <c r="AA3" i="7"/>
  <c r="AA19" i="7" l="1"/>
  <c r="AD3" i="7"/>
  <c r="AD19" i="7" l="1"/>
  <c r="AG3" i="7"/>
  <c r="AG19" i="7" l="1"/>
  <c r="AJ3" i="7"/>
  <c r="AJ19" i="7" l="1"/>
  <c r="AM3" i="7"/>
  <c r="AM19" i="7" l="1"/>
  <c r="AP3" i="7"/>
  <c r="AP19" i="7" l="1"/>
  <c r="AS3" i="7"/>
  <c r="AS19" i="7" l="1"/>
  <c r="AV3" i="7"/>
  <c r="AV19" i="7" l="1"/>
  <c r="AY3" i="7"/>
  <c r="AY19" i="7" l="1"/>
  <c r="BB3" i="7"/>
  <c r="BB19" i="7" l="1"/>
  <c r="BE3" i="7"/>
  <c r="BE19" i="7" l="1"/>
  <c r="BH3" i="7"/>
  <c r="BH19" i="7" l="1"/>
  <c r="BK3" i="7"/>
  <c r="BK19" i="7" l="1"/>
  <c r="BN3" i="7"/>
  <c r="BN19" i="7" s="1"/>
</calcChain>
</file>

<file path=xl/sharedStrings.xml><?xml version="1.0" encoding="utf-8"?>
<sst xmlns="http://schemas.openxmlformats.org/spreadsheetml/2006/main" count="2164" uniqueCount="1147">
  <si>
    <t>ลำดับ</t>
  </si>
  <si>
    <t>รหัส</t>
  </si>
  <si>
    <t>บัญชี</t>
  </si>
  <si>
    <t>เดบิต</t>
  </si>
  <si>
    <t>เครดิต</t>
  </si>
  <si>
    <t>เดบิตสุทธิ</t>
  </si>
  <si>
    <t>เครดิตสุทธิ</t>
  </si>
  <si>
    <t>เงินสด</t>
  </si>
  <si>
    <t>เงินฝากคลัง</t>
  </si>
  <si>
    <t>เงินฝากคลัง - ในงบประมาณ</t>
  </si>
  <si>
    <t>เงินฝากธนาคาร-ในงบประมาณ ธ.กรุงไทย กระแสรายวัน 104-6-00388-7</t>
  </si>
  <si>
    <t>เงินฝากธนาคาร-ในงบประมาณ ธ.กรุงไทย กระแสรายวัน เงินอุดหนุนพัฒนาศักยภาพบุคลากร 104-6-02072-2</t>
  </si>
  <si>
    <t>เงินฝากธนาคาร-ในงบประมาณ ธ.กรุงไทย ออมทรัพย์ เงินอุดหนุนพัฒนาศักยภาพบุคลากร 104-0-50251-2</t>
  </si>
  <si>
    <t>เงินฝากธนาคาร -นอกงบประมาณ กระแสรายวัน ธกส. เงิน UC 203-5-00109-4</t>
  </si>
  <si>
    <t>เงินฝากธนาคาร -นอกงบประมาณ กระแสรายวัน ธกส. เงินแรงงานต่างด้าว 203-5-00116-7</t>
  </si>
  <si>
    <t>เงินฝากธนาคาร -นอกงบประมาณ กระแสรายวัน ธกส. เงินสร้างเสริมสุขภาพฯระดับอำเภอ 203-5-00131-1</t>
  </si>
  <si>
    <t>เงินฝากธนาคาร -นอกงบประมาณ กระแสรายวัน ธ.กรุงไทย เงินบำรุง 104-6-00387-9</t>
  </si>
  <si>
    <t>เงินฝากธนาคาร -นอกงบประมาณ กระแสรายวัน ธ.กรุงไทย เงินบริจาค 106-6-01936-8</t>
  </si>
  <si>
    <t>เงินฝากธนาคาร -นอกงบประมาณ กระแสรายวัน ธ.กรุงไทย เงินประกันสังคม 106-6-01872-8</t>
  </si>
  <si>
    <t>เงินฝากธนาคาร -นอกงบประมาณ กระแสรายวัน ธ.กรุงไทย เงินบริหารจัดการปกส. 106-6-01862-0</t>
  </si>
  <si>
    <t>เงินฝากธนาคาร -นอกงบประมาณ กระแสรายวัน ธ.กรุงไทย เงินอุดหนุนด้านสาธารณสุข 104-6-02002-1</t>
  </si>
  <si>
    <t>เงินฝากธนาคาร -นอกงบประมาณ กระแสรายวัน ธ.กรุงไทย โครงการคลินิกโรคจากการทำงาน 104-6-02007-2</t>
  </si>
  <si>
    <t>เงินฝากธนาคาร -นอกงบประมาณ กระแสรายวัน ธ.กรุงไทย เงินรับฝาก 104-6-01779-9</t>
  </si>
  <si>
    <t>เงินฝากธนาคาร-นอกงบประมาณ กระแสรายวันโครงการสนับสนุนการพัฒนาแหล่งฝึกฯแพทย์แผนไทย รพ.เสนา อยุธยา 104-6-02099-4</t>
  </si>
  <si>
    <t>เงินฝากธนาคาร -นอกงบประมาณ กระแสรายวัน ธกส. เงิน บำรุง รพ.เสนา (งบลงทุน UC) 082-0-42667-2</t>
  </si>
  <si>
    <t>เงินฝากธนาคาร -นอกงบประมาณ กระแสรายวัน ธกส. เงินบำรุง รพ.เสนา (เงิน UC) 082-0-42666-4</t>
  </si>
  <si>
    <t>เงินฝากธนาคาร-นอกงบประมาณ ออมทรัพย์ ธกส. เงิน UC 012032509926</t>
  </si>
  <si>
    <t>เงินฝากธนาคาร-นอกงบประมาณ ออมทรัพย์ ธกส. เงินแรงงานต่างด้าว 01203524299</t>
  </si>
  <si>
    <t>เงินฝากธนาคาร-นอกงบประมาณ ออมทรัพย์ ธกส. เงินสร้างเสริมสุขภาพฯระดับอำเภอ 203-2-69874-4</t>
  </si>
  <si>
    <t>เงินฝากธนาคาร-นอกงบประมาณ ออมทรัพย์ ธ.กรุงไทย เงินบำรุง 104-0-04908-7</t>
  </si>
  <si>
    <t>เงินฝากธนาคารนอกงบประมาณ ออมทรัพย์ ธ.กรุงไทยเงินบำรุง (UC) 104-0-04908-7</t>
  </si>
  <si>
    <t>เงินฝากธนาคาร-นอกงบประมาณ ออมทรัพย์ ธ.กรุงไทย เงินบริจาค รพ.เสนา 104-1-25298-6</t>
  </si>
  <si>
    <t>เงินฝากธนาคาร-นอกงบประมาณ ออมทรัพย์ ธ.กรุงไทย เงินบริหารจัดการปกส. 104-0-03234-6</t>
  </si>
  <si>
    <t>เงินฝากธนาคาร-นอกงบประมาณ ออมทรัพย์ ธ.กรุงไทย เงินอุดหนุนด้านสาธารณสุข 104-0-32026-0</t>
  </si>
  <si>
    <t>เงินฝากธนาคาร-นอกงบประมาณ ออมทรัพย์ ธ.กรุงไทย โครงการคลินิกโรคจากการทำงาน 104-0-33867-4</t>
  </si>
  <si>
    <t>เงินฝากธนาคาร-นอกงบประมาณ ออมทรัพย์ เงินบริจาคเพื่อพัฒนาศูนย์สุขภาพชุมชนโรงพยาบาลเสนา104-0-44141-6</t>
  </si>
  <si>
    <t>เงินฝากธนาคาร-นอกงบประมาณ ออมทรัพย์ศูนย์สุขภาพชุมชนเมืองเสนาโดยโรงพยาบาลเสนา020023525813</t>
  </si>
  <si>
    <t>เงินฝากธนาคาร-นอกงบประมาณ ออมทรัพย์โครงการสนับสนุนการพัฒนาแหล่งฝึกฯแพทย์แผนไทย รพ.เสนา อยุธยา 104-0-55865-8</t>
  </si>
  <si>
    <t>เงินฝากธนาคาร-นอกงบประมาณ ออมทรัพย์ ธ.ไทยพาณิชย์ เงินบริจาค 770-270861-3</t>
  </si>
  <si>
    <t>เงินฝากธนาคาร-นอกงบประมาณ ออมทรัพย์ ธ.ธนชาต เงินบริจาค 348-6-05508-7</t>
  </si>
  <si>
    <t>เงินฝากธนาคาร-นอกงบประมาณ ออมทรัพย์ ธกส. เงินบำรุง รพ.เสนา (งบลงทุน UC) 020153622780</t>
  </si>
  <si>
    <t>เงินฝากธนาคาร-นอกงบประมาณ ออมทรัพย์ ธกส. เงินบำรุง รพ.เสนา (เงิน UC) 020153622772</t>
  </si>
  <si>
    <t>เงินฝากธนาคาร-นอกงบประมาณ ออมทรัพย์ ธ.กรุงไทย บัญชีเดิน - วิ่ง เพื่อจัดซื้อเครื่องมือแพทย์ รพ.เสนา 104-0-68560-9</t>
  </si>
  <si>
    <t>เงินฝากธนาคาร-นอกงบประมาณ รอการจัดสรร ออมทรัพย์ เงินกองทุน UC</t>
  </si>
  <si>
    <t>เงินฝากธนาคาร-นอกงบประมาณ รอการจัดสรร ออมทรัพย์ เงินกองทุน UC (QOF+PPINDIV/PCC/PPB/PPA)</t>
  </si>
  <si>
    <t>เงินฝากธนาคาร-นอกงบประมาณ รอการจัดสรร ออมทรัพย์ (เงินกัน Fixed cost)</t>
  </si>
  <si>
    <t>เงินฝากธนาคาร-นอกงบประมาณ รอการจัดสรร ออมทรัพย์ แรงงานต่างด้าว</t>
  </si>
  <si>
    <t>เงินฝากธนาคาร-นอกงบประมาณ รอการจัดสรร ออมทรัพย์ เงินประกันสังคม 723-5</t>
  </si>
  <si>
    <t>เงินฝากธนาคาร-นอกงบประมาณ รอการจัดสรร ออมทรัพย์ เงินประกันสังคม 234-6</t>
  </si>
  <si>
    <t>เงินฝากธนาคาร-นอกงบประมาณที่มีวัตถุประสงค์เฉพาะ ออมทรัพย์(งบลงทุนUC)</t>
  </si>
  <si>
    <t>เงินฝากธนาคาร-นอกงบประมาณที่มีวัตถุประสงค์เฉพาะ ออมทรัพย์ ธ.ไทยพาณิชย์ (เงินบริจาค) 770-270861-3</t>
  </si>
  <si>
    <t>เงินฝากธนาคาร-นอกงบประมาณที่มีวัตถุประสงค์เฉพาะ ออมทรัพย์ ธ.กรุงไทยบัญชีเดิน - วิ่ง ฯ รพ.เสนา 104-0-68560-9</t>
  </si>
  <si>
    <t>เงินฝากธนาคาร-นอกงบประมาณที่มีวัตถุประสงค์เฉพาะ ออมทรัพย์ เงินอุดหนุนพัฒนาศักยภาพบุคลากร 104-0-50251-2</t>
  </si>
  <si>
    <t>เงินฝากธนาคาร-นอกงบประมาณที่มีวัตถุประสงค์เฉพาะ ออมทรัพย์ เงินบริจาค(โครงการทอดผ้าป่าสามัคคี) 104-0-69286-9</t>
  </si>
  <si>
    <t>เงินฝากธนาคาร-นอกงบประมาณที่มีวัตถุประสงค์เฉพาะ ออมทรัพย์ เงินบำรุง รพ.เสนา (งบลงทุน UC) 020153622780</t>
  </si>
  <si>
    <t>ลูกหนี้เงินยืม - เงินบำรุง</t>
  </si>
  <si>
    <t>ลูกหนี้เงินยืม - เงินประกันสุขภาพถ้วนหน้า</t>
  </si>
  <si>
    <t>ลูกหนี้เงินยืม-เงินกองทุนประกันสังคม</t>
  </si>
  <si>
    <t>รายได้ค้างรับอื่น บุคคลภายนอก</t>
  </si>
  <si>
    <t>ค่าเผื่อหนี้สงสัยจะสูญ-ลูกหนี้ค่าสิ่งส่งตรวจ หน่วยงานภาครัฐ</t>
  </si>
  <si>
    <t>ค่าเผื่อหนี้สงสัยจะสูญ-ลูกหนี้ค่ารักษาชำระเงิน OP</t>
  </si>
  <si>
    <t>ค่าเผื่อหนี้สงสัยจะสูญ-ลูกหนี้ค่ารักษาชำระเงิน IP</t>
  </si>
  <si>
    <t>ค้างรับจากกรมบัญชีกลาง - หน่วยเบิกจ่าย</t>
  </si>
  <si>
    <t>ลูกหนี้ค่าสิ่งส่งตรวจหน่วยงานภาครัฐ</t>
  </si>
  <si>
    <t>ลูกหนี้ค่าตรวจสุขภาพบุคคล ภายนอก</t>
  </si>
  <si>
    <t>ลูกหนี้ค่ารักษา-เบิกต้นสังกัด IP</t>
  </si>
  <si>
    <t>ลูกหนี้ค่ารักษา-ชำระเงิน OP</t>
  </si>
  <si>
    <t>ลูกหนี้ค่ารักษา-ชำระเงินIP</t>
  </si>
  <si>
    <t>ลูกหนี้ค่ารักษา UC- OP ใน CUP</t>
  </si>
  <si>
    <t>ลูกหนี้ค่ารักษา UC-IP</t>
  </si>
  <si>
    <t>ลูกหนี้ค่ารักษา UC-OP นอก CUP ในจังหวัดสังกัด สธ.</t>
  </si>
  <si>
    <t>ลูกหนี้ค่ารักษา UC-OP บริการเฉพาะ</t>
  </si>
  <si>
    <t>ลูกหนี้ค่ารักษา UC- IP บริการเฉพาะ</t>
  </si>
  <si>
    <t>ลูกหนี้ค่ารักษาประกันสังคม OP-เครือข่าย</t>
  </si>
  <si>
    <t>ลูกหนี้ค่ารักษาประกันสังคม IP-เครือข่าย</t>
  </si>
  <si>
    <t>ลูกหนี้ค่ารักษาประกันสังคม OP-นอกเครือข่าย</t>
  </si>
  <si>
    <t>ลูกหนี้ค่ารักษาประกันสังคม IP-นอกเครือข่าย</t>
  </si>
  <si>
    <t>ลูกหนี้ค่ารักษาประกันสังคม-กองทุนทดแทน</t>
  </si>
  <si>
    <t>ลูกหนี้ค่ารักษาประกันสังคม 72 ชั่วโมงแรก</t>
  </si>
  <si>
    <t>ลูกหนี้ค่ารักษาประกันสังคม-ค่าใช้จ่ายสูง/อุบัติเหตุ/ฉุกเฉิน OP</t>
  </si>
  <si>
    <t>ลูกหนี้ค่ารักษาประกันสังคม-ค่าใช้จ่ายสูง IP</t>
  </si>
  <si>
    <t>ลูกหนี้ค่ารักษา-เบิกจ่ายตรงกรมบัญชีกลาง OP</t>
  </si>
  <si>
    <t>ลูกหนี้ค่ารักษา-เบิกจ่ายตรงกรมบัญชีกลาง IP</t>
  </si>
  <si>
    <t>ลูกหนี้ค่ารักษา-แรงงานต่างด้าว OP</t>
  </si>
  <si>
    <t>ลูกหนี้ค่ารักษา-แรงงานต่างด้าว IP</t>
  </si>
  <si>
    <t>ลูกหนี้ค่ารักษา-แรงงานต่างด้าว OP นอก CUP</t>
  </si>
  <si>
    <t>ลูกหนี้ค่ารักษา-แรงงานต่างด้าว IP นอก CUP</t>
  </si>
  <si>
    <t>ลูกหนี้ค่ารักษา-พรบ.รถ OP</t>
  </si>
  <si>
    <t>ลูกหนี้ค่ารักษา-พรบ.รถ IP</t>
  </si>
  <si>
    <t>ลูกหนี้ค่ารักษา-เบิกจ่ายตรง อปท. OP</t>
  </si>
  <si>
    <t>ลูกหนี้ค่ารักษา-เบิกจ่ายตรง อปท. IP</t>
  </si>
  <si>
    <t>ลูกหนี้ค่ารักษา-เบิกจ่ายตรง กทม. OP</t>
  </si>
  <si>
    <t>ลูกหนี้ค่ารักษา-เบิกจ่ายตรง กทม. IP</t>
  </si>
  <si>
    <t>เงินจ่ายล่วงหน้า</t>
  </si>
  <si>
    <t>ยา</t>
  </si>
  <si>
    <t>วัสดุเภสัชกรรม</t>
  </si>
  <si>
    <t>วัสดุการแพทย์ทั่วไป</t>
  </si>
  <si>
    <t>วัสดุการแพทย์ทั่วไป(ห้องผ่าตัด)</t>
  </si>
  <si>
    <t>วัสดุวิทยาศาสตร์และการแพทย์</t>
  </si>
  <si>
    <t>วัสดุทันตกรรม</t>
  </si>
  <si>
    <t>วัสดุบริโภค</t>
  </si>
  <si>
    <t>วัสดุเครื่องแต่งกาย</t>
  </si>
  <si>
    <t>วัสดุสำนักงาน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</si>
  <si>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</si>
  <si>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</si>
  <si>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</si>
  <si>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</si>
  <si>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</si>
  <si>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วัสดุก่อสร้าง</t>
  </si>
  <si>
    <t>วัสดุอื่น</t>
  </si>
  <si>
    <t>ค่าใช้จ่ายจ่ายล่วงหน้า</t>
  </si>
  <si>
    <t>อาคารเพื่อการพักอาศัย</t>
  </si>
  <si>
    <t>ค่าเสื่อมราคาสะสม-อาคารเพื่อการพักอาศัย</t>
  </si>
  <si>
    <t>อาคารสำนักงาน</t>
  </si>
  <si>
    <t>ค่าเสื่อมราคาสะสม-อาคารสำนักงาน</t>
  </si>
  <si>
    <t>อาคารเพื่อประโยชน์อื่น</t>
  </si>
  <si>
    <t>ค่าเสื่อมราคาสะสม-อาคารเพื่อประโยชน์อื่น</t>
  </si>
  <si>
    <t>สิ่งปลูกสร้าง</t>
  </si>
  <si>
    <t>ระบบประปา</t>
  </si>
  <si>
    <t>ระบบบำบัดน้ำเสีย</t>
  </si>
  <si>
    <t>ค่าเสื่อมราคาสะสม-สิ่งปลูกสร้าง</t>
  </si>
  <si>
    <t>ค่าเสื่อมราคาสะสม-ระบบประปา</t>
  </si>
  <si>
    <t>ค่าเสื่อมราคาสะสม-ระบบบำบัดน้ำเสีย</t>
  </si>
  <si>
    <t>อาคารเพื่อการพักอาศัย-Interface(เงินนอกงบประมาณฝากธนาคารพาณิชย์)</t>
  </si>
  <si>
    <t>อาคารสำนักงาน-Interface(เงินนอกงบประมาณฝากธนาคารพาณิชย์)</t>
  </si>
  <si>
    <t>อาคารเพื่อประโยชน์อื่น-Interface(เงินนอกงบประมาณฝากธนาคารพาณิชย์)</t>
  </si>
  <si>
    <t>สิ่งปลูกสร้าง-Interface(เงินนอกงบประมาณฝากธนาคารพาณิชย์)</t>
  </si>
  <si>
    <t>ระบบบำบัดน้ำเสีย-Interface(เงินนอกงบประมาณฝากธนาคารพาณิชย์)</t>
  </si>
  <si>
    <t>ระบบถนนภายใน-Interface(เงินนอกงบประมาณฝากธนาคารพาณิชย์)</t>
  </si>
  <si>
    <t>ค่าเสื่อมราคาสะสมอาคารเพื่อการพักอาศัย - Interface</t>
  </si>
  <si>
    <t>ค่าเสื่อมราคาสะสม-อาคารสำนักงาน-Interface</t>
  </si>
  <si>
    <t>ค่าเสื่อมราคาสะสม-อาคารเพื่อประโยชน์อื่นInterface</t>
  </si>
  <si>
    <t>ค่าเสื่อมราคาสะสม-สิ่งปลูกสร้างInterface</t>
  </si>
  <si>
    <t>ค่าเสื่อมราคาสะสม-ระบบบำบัดน้ำเสีย-Interface</t>
  </si>
  <si>
    <t>ค่าเสื่อมราคาสะสม-ระบบถนนภายใน-Interface</t>
  </si>
  <si>
    <t>ครุภัณฑ์สำนักงาน</t>
  </si>
  <si>
    <t>ค่าเสื่อมราคาสะสม-ครุภัณฑ์สำนักงาน</t>
  </si>
  <si>
    <t>ครุภัณฑ์ยานพาหนะและขนส่ง</t>
  </si>
  <si>
    <t>ค่าเสื่อมราคาสะสม-ครุภัณฑ์ยานพาหนะและขนส่ง</t>
  </si>
  <si>
    <t>ครุภัณฑ์ไฟฟ้าและวิทยุ</t>
  </si>
  <si>
    <t>ค่าเสื่อมราคาสะสม-ครุภัณฑ์ไฟฟ้าและวิทยุ</t>
  </si>
  <si>
    <t>ครุภัณฑ์โฆษณาและเผยแพร่</t>
  </si>
  <si>
    <t>ค่าเสื่อมราคาสะสม-ครุภัณฑ์โฆษณาและเผยแพร่</t>
  </si>
  <si>
    <t>ครุภัณฑ์การเกษตร</t>
  </si>
  <si>
    <t>ค่าเสื่อมราคาสะสม-ครุภัณฑ์การเกษตร</t>
  </si>
  <si>
    <t>ครุภัณฑ์ก่อสร้าง</t>
  </si>
  <si>
    <t>ค่าเสื่อมราคาสะสม-ครุภัณฑ์ก่อสร้าง</t>
  </si>
  <si>
    <t>ครุภัณฑ์วิทยาศาสตร์และการแพทย์</t>
  </si>
  <si>
    <t>ค่าเสื่อมราคาสะสม-ครุภัณฑ์วิทยาศาสตร์และการแพทย์</t>
  </si>
  <si>
    <t>ครุภัณฑ์คอมพิวเตอร์</t>
  </si>
  <si>
    <t>ค่าเสื่อมราคาสะสม-ครุภัณฑ์คอมพิวเตอร์</t>
  </si>
  <si>
    <t>ครุภัณฑ์งานบ้านงานครัว</t>
  </si>
  <si>
    <t>ค่าเสื่อมราคาสะสม-ครุภัณฑ์งานบ้านงานครัว</t>
  </si>
  <si>
    <t>ครุภัณฑ์สำนักงาน-Interface (เงินนอกงบประมาณฝากธนาคารพาณิชย์)</t>
  </si>
  <si>
    <t>ครุภัณฑ์ยานพาหนะและขนส่ง-Interface (เงินนอกงบประมาณฝากธนาคารพาณิชย์)</t>
  </si>
  <si>
    <t>ครุภัณฑ์ไฟฟ้าและวิทยุ-Interface(เงินนอกงบประมาณฝากธนาคารพาณิชย์)</t>
  </si>
  <si>
    <t>ครุภัณฑ์โฆษณาและเผยแพร่-Interface (เงินนอกงบประมาณฝากธนาคารพาณิชย์)</t>
  </si>
  <si>
    <t>ครุภัณฑ์การเกษตร-Interface (เงินนอกงบประมาณฝากธนาคารพาณิชย์)</t>
  </si>
  <si>
    <t>ครุภัณฑ์ก่อสร้าง-Interface (เงินนอกงบประมาณฝากธนาคารพาณิชย์)</t>
  </si>
  <si>
    <t>ครุภัณฑ์วิทยาศาสตร์และการแพทย์-Interface (เงินนอกงบประมาณฝากธนาคารพาณิชย์)</t>
  </si>
  <si>
    <t>ครุภัณฑ์คอมพิวเตอร์-Interface (เงินนอกงบประมาณฝากธนาคารพาณิชย์)</t>
  </si>
  <si>
    <t>ครุภัณฑ์งานบ้านงานครัว-Interface (เงินนอกงบประมาณฝากธนาคารพาณิชย์)</t>
  </si>
  <si>
    <t>ครุภัณฑ์อื่น-Interface</t>
  </si>
  <si>
    <t>ค่าเสื่อมราคาสะสม-ครุภัณฑ์สำนักงาน-Interface</t>
  </si>
  <si>
    <t>ค่าเสื่อมราคาสะสม-ครุภัณฑ์ยานพาหนะและขนส่ง-Interface</t>
  </si>
  <si>
    <t>ค่าเสื่อมราคาสะสม-ครุภัณฑ์ไฟฟ้าและวิทยุ-Interface</t>
  </si>
  <si>
    <t>ค่าเสื่อมราคาสะสม-ครุภัณฑ์โฆษณาและเผยแพร่-Interface</t>
  </si>
  <si>
    <t>ค่าเสื่อมราคาสะสม-ครุภัณฑ์การเกษตร-Interface</t>
  </si>
  <si>
    <t>ค่าเสื่อมราคาสะสม-ครุภัณฑ์ก่อสร้าง-Interface</t>
  </si>
  <si>
    <t>ค่าเสื่อมราคาสะสม-ครุภัณฑ์วิทยาศาสตร์และการแพทย์-Interface</t>
  </si>
  <si>
    <t>ค่าเสื่อมราคาสะสม-ครุภัณฑ์คอมพิวเตอร์-Interface</t>
  </si>
  <si>
    <t>ค่าเสื่อมราคาสะสม-ครุภัณฑ์งานบ้านงานครัว-Interface</t>
  </si>
  <si>
    <t>ค่าเสื่อมราคาสะสมครุภัณฑ์อื่น-Interface</t>
  </si>
  <si>
    <t>โปรแกรมคอมพิวเตอร์-Interface</t>
  </si>
  <si>
    <t>บัญชีสินทรัพย์ไม่มีตัวตนอื่น - Interface</t>
  </si>
  <si>
    <t>ค่าตัดจำหน่ายสะสมโปรแกรมคอมพิวเตอร์-Interface</t>
  </si>
  <si>
    <t>บัญชีค่าตัดจำหน่ายสะสมสินทรัพย์ไม่มีตัวตนอื่น - Interface</t>
  </si>
  <si>
    <t>งานระหว่างก่อสร้าง</t>
  </si>
  <si>
    <t>งานระหว่างก่อสร้าง-Interface</t>
  </si>
  <si>
    <t>เจ้าหนี้การค้าหน่วยงานภาครัฐ-ยา(กรมบัญชีกลางจ่ายตรง)</t>
  </si>
  <si>
    <t>เจ้าหนี้ - ยา</t>
  </si>
  <si>
    <t>เจ้าหนี้ - วัสดุการแพทย์ทั่วไป</t>
  </si>
  <si>
    <t>เจ้าหนี้ - วัสดุวิทยาศาสตร์และการแพทย์</t>
  </si>
  <si>
    <t>เจ้าหนี้ - วัสดุอื่น</t>
  </si>
  <si>
    <t>เจ้าหนี้ - อื่น</t>
  </si>
  <si>
    <t>เจ้าหนี้-ครุภัณฑ์</t>
  </si>
  <si>
    <t>เจ้าหนี้ - ที่ดิน อาคาร และสิ่งปลูกสร้าง</t>
  </si>
  <si>
    <t>เจ้าหนี้-วัสดุเภสัชกรรม</t>
  </si>
  <si>
    <t>เจ้าหนี้-วัสดุทันตกรรม</t>
  </si>
  <si>
    <t>เจ้าหนี้-ค่าจ้างเหมาตรวจห้องปฏิบัติ (LAB)</t>
  </si>
  <si>
    <t>เจ้าหนี้-ค่าตรวจเอกซเรย์ X-Ray</t>
  </si>
  <si>
    <t>เจ้าหนี้ค่ารักษา OP-UC นอก CUP ในจังหวัดสังกัด สธ.</t>
  </si>
  <si>
    <t>เจ้าหนี้ค่ารักษา OP-UC ต่างสังกัด สป.</t>
  </si>
  <si>
    <t>ใบสำคัญค้างจ่าย(เงินงบประมาณ)</t>
  </si>
  <si>
    <t>ภาษีหัก ณ ที่จ่าย ค้างจ่ายบุคคลธรรมดา ภงด.1</t>
  </si>
  <si>
    <t>ค่าใช้จ่ายค้างจ่ายอื่น-บุคคลภายนอก (เงินนอกงบประมาณฝากธนาคาร)</t>
  </si>
  <si>
    <t>ค่าตอบแทนเงินเพิ่มพิเศษไม่ทำเวชปฏิบัติฯลฯ(บริการ) ค้างจ่าย</t>
  </si>
  <si>
    <t>ค่าตอบแทนในการปฏิบัติงานของเจ้าหน้าที่ (บริการ) ค้างจ่าย</t>
  </si>
  <si>
    <t>ค่าตอบแทนในการปฏิบัติงานของเจ้าหน้าที่ (สนับสนุน) ค้างจ่าย</t>
  </si>
  <si>
    <t>ค่าตอบแทนตามผลการปฏิบัติงานค้างจ่าย</t>
  </si>
  <si>
    <t>ค่าสาธารณูปโภคค้างจ่าย</t>
  </si>
  <si>
    <t>รายได้ค่ารักษาแรงงานต่างด้าวรับล่วงหน้า</t>
  </si>
  <si>
    <t>รายได้เงินช่วยเหลือรอการรับรู้</t>
  </si>
  <si>
    <t>รายได้กองทุน UC - ด้านส่งเสริมและป้องกันโรค (P&amp;P) รอรับรู้</t>
  </si>
  <si>
    <t>เงินรับฝากรายได้แผ่นดินอื่น</t>
  </si>
  <si>
    <t>เงินรับฝากอื่น(หมุนเวียน)</t>
  </si>
  <si>
    <t>ภาษีเงินได้หัก ณ ที่จ่าย รอนำส่ง</t>
  </si>
  <si>
    <t>เงินรับฝากหักจากงินเดือน(พนักงานกระทรวงสาธารณสุข)</t>
  </si>
  <si>
    <t>เงินสมทบประกันสังคมส่วนของลูกจ้าง (เงินงบประมาณ)</t>
  </si>
  <si>
    <t>เงินสมทบประกันสังคมส่วนของลูกจ้าง (เงินนอกงบประมาณ)</t>
  </si>
  <si>
    <t>เงินรับฝากกองทุน UC</t>
  </si>
  <si>
    <t>เงินรับฝากกองทุน UC (งบลงทุน)</t>
  </si>
  <si>
    <t>เงินรับฝากกองทุน UC วัสดุ</t>
  </si>
  <si>
    <t>เงินรับฝากกองทุน UC -Fixed Cost</t>
  </si>
  <si>
    <t>เงินรับฝาก-เงินกองทุนประกันสังคม</t>
  </si>
  <si>
    <t>เงินรับฝากค่าบริหารจัดการประกันสังคม</t>
  </si>
  <si>
    <t>เงินรับฝากกองทุนแรงงานต่างด้าว-ค่าบริหารจัดการ</t>
  </si>
  <si>
    <t>เงินรับฝากกองทุนแรงงานต่างด้าว-ค่าใช้จ่ายสูง</t>
  </si>
  <si>
    <t>เงินรับฝากกองทุนแรงงานต่างด้าว-P&amp;P</t>
  </si>
  <si>
    <t>เงินประกันอื่น-เงินมัดจำประกันสัญญา</t>
  </si>
  <si>
    <t>หนี้สินหมุนเวียนอื่น</t>
  </si>
  <si>
    <t>รายได้จากเงินบริจาครอการรับรู้</t>
  </si>
  <si>
    <t>รายได้อื่นรอการรับรู้</t>
  </si>
  <si>
    <t>รายได้สูง(ต่ำ)กว่า ค่าใช้จ่ายสะสมยกมา</t>
  </si>
  <si>
    <t>บัญชีผลสะสมจากการแก้ไขข้อผิดพลาด</t>
  </si>
  <si>
    <t>กำไร/ขาดทุนสะสมจากข้อผิดพลาดเงินกองทุน UC ปีก่อน</t>
  </si>
  <si>
    <t>ทุน</t>
  </si>
  <si>
    <t>รายได้แผ่นดิน-เงินชดใช้จากการผิดสัญญาการศึกษาและดูงาน</t>
  </si>
  <si>
    <t>รายได้แผ่นดิน-ค่าปรับอื่น</t>
  </si>
  <si>
    <t>รายได้ดอกเบี้ยเงินฝากที่สถาบันการเงิน</t>
  </si>
  <si>
    <t>รายรับจากการขายครุภัณฑ์</t>
  </si>
  <si>
    <t>รายได้เงินเหลือจ่ายปีเก่า</t>
  </si>
  <si>
    <t>รายได้ค่าตรวจสุขภาพ-บุคคลภายนอก</t>
  </si>
  <si>
    <t>รายได้ค่าสิ่งส่งตรวจ - หน่วยงานภาครัฐ</t>
  </si>
  <si>
    <t>รายได้จากระบบปฏิบัติการฉุกเฉิน (EMS)</t>
  </si>
  <si>
    <t>รายได้สนับสนุนยาและอื่น ๆ</t>
  </si>
  <si>
    <t>รายได้ค่ารักษาเบิกต้นสังกัด IPD</t>
  </si>
  <si>
    <t>รายได้ค่ารักษาชำระเงิน OP</t>
  </si>
  <si>
    <t>รายได้ค่ารักษาชำระเงิน OPคลินิกเฉพาะทาง-ตา</t>
  </si>
  <si>
    <t>รายได้ค่ารักษาชำระเงิน OPคลินิกเฉพาะทาง-ทันตกรรม</t>
  </si>
  <si>
    <t>รายได้ค่ารักษาชำระเงิน OP คลินิกเฉพาะทาง-กายภาพ</t>
  </si>
  <si>
    <t>รายได้ค่ารักษาชำระเงิน OP คลินิกเฉพาะทาง-หู/คอ/จมูก</t>
  </si>
  <si>
    <t>รายได้ค่ารักษาชำระเงิน IP</t>
  </si>
  <si>
    <t>รายได้ค่ารักษาเบิกคลัง OPD</t>
  </si>
  <si>
    <t>รายได้ค่ารักษาเบิกคลัง IPD</t>
  </si>
  <si>
    <t>ส่วนต่างค่ารักษาที่สูงกว่าข้อตกลงในการจ่ายตาม DRG เบิกคลัง</t>
  </si>
  <si>
    <t>ส่วนต่างค่ารักษาที่ต่ำกว่าข้อตกลงในการจ่ายตาม DRG เบิกคลัง</t>
  </si>
  <si>
    <t>รายได้ค่ารักษา พรบ.รถ OPD</t>
  </si>
  <si>
    <t>รายได้ค่ารักษา พรบ.รถ IPD</t>
  </si>
  <si>
    <t>รายได้ค่ารักษาเบิกจ่ายตรง - อปท.OP</t>
  </si>
  <si>
    <t>รายได้ค่ารักษาเบิกจ่ายตรง - อปท.IP</t>
  </si>
  <si>
    <t>ส่วนต่างค่ารักษาที่สูงกว่าข้อตกลงในการจ่ายตาม DRG-เบิกจ่ายจรง อปท.</t>
  </si>
  <si>
    <t>ส่วนต่างค่ารักษาที่ต่ำกว่าข้อตกลงในการจ่ายตาม DRG-เบิกจ่ายตรง อปท.</t>
  </si>
  <si>
    <t>รายได้ค่ารักษาเบิกจ่ายตรง- กทม. OP</t>
  </si>
  <si>
    <t>รายได้ค่ารักษาเบิกจ่ายตรง- กทม. IP</t>
  </si>
  <si>
    <t>ส่วนต่างค่ารักษาที่สูงกว่าข้อตกลงในการจ่ายตาม DRG -เบิกจ่ายตรง กทม.</t>
  </si>
  <si>
    <t>ส่วนต่างค่ารักษาที่ต่ำกว่าข้อตกลงในการจ่ายตาม DRG -เบิกจ่ายตรง กทม.</t>
  </si>
  <si>
    <t>รายได้ค่ารักษา OPD UC ใน CUP</t>
  </si>
  <si>
    <t>รายได้ค่ารักษา IPD UC ใน CUP</t>
  </si>
  <si>
    <t>รายได้ค่ารักษา OPD UC นอก CUP ในจังหวัด</t>
  </si>
  <si>
    <t>รายได้กองทุน UC (งบลงทุน)</t>
  </si>
  <si>
    <t>รายได้จากกองทุน UC - OPD</t>
  </si>
  <si>
    <t>รายได้จากกองทุน UC - P&amp;P Expressed demand</t>
  </si>
  <si>
    <t>รายได้จากกองทุน UC เฉพาะโรคอื่น</t>
  </si>
  <si>
    <t>รายได้ P&amp;P อื่น</t>
  </si>
  <si>
    <t>รายได้จากกองทุน UC อื่นๆ</t>
  </si>
  <si>
    <t>ส่วนต่างค่ารักษาที่สูงกว่าเหมาจ่ายรายหัว กองทุน UC OPD</t>
  </si>
  <si>
    <t>ส่วนต่างค่ารักษาที่สูงกว่าข้อตกลงในการจ่ายตาม DRG กองทุน UC IPD ใน CUP</t>
  </si>
  <si>
    <t>ส่วนต่างค่ารักษาที่ต่ำกว่าข้อตกลงในการจ่ายตาม DRG กองทุน UC IPD ใน CUP</t>
  </si>
  <si>
    <t>ส่วนต่างค่ารักษาที่สูงกว่าข้อตกลงในการตามจ่าย UC OPD</t>
  </si>
  <si>
    <t>ส่วนต่างค่ารักษาที่ต่ำกว่าข้อตกลงในการตามจ่าย UC OP</t>
  </si>
  <si>
    <t>รายได้กองทุน UC (CF)</t>
  </si>
  <si>
    <t>รายได้ค่ารักษา UC OP บริการเฉพาะ</t>
  </si>
  <si>
    <t>รายได้ค่ารักษา UC IP บริการเฉพาะ</t>
  </si>
  <si>
    <t>ส่วนต่างค่ารักษาที่สูงกว่าข้อตกลงในการจ่ายตาม DRG-UC-IP บริการเฉพาะ</t>
  </si>
  <si>
    <t>ส่วนต่างค่ารักษาที่สูงกว่าข้อตกลงในการจ่าย UC OP บริการเฉพาะ</t>
  </si>
  <si>
    <t>ส่วนปรับลดค่าแรง OP</t>
  </si>
  <si>
    <t>ส่วนปรับลดค่าแรง IP</t>
  </si>
  <si>
    <t>ส่วนปรับลดค่าแรง PP</t>
  </si>
  <si>
    <t>รายได้กองทุนประกันสังคม</t>
  </si>
  <si>
    <t>รายได้ค่ารักษาประกันสังคม OPD เครือข่าย</t>
  </si>
  <si>
    <t>รายได้ค่ารักษาประกันสังคม IPD เครือข่าย</t>
  </si>
  <si>
    <t>รายได้ค่ารักษาประกันสังคม IPD นอกเครือข่าย</t>
  </si>
  <si>
    <t>รายได้ค่ารักษาประกันสังคม กองทุนทดแทน</t>
  </si>
  <si>
    <t>รายได้ค่ารักษาประกันสังคม 72 ชั่วโมงแรก</t>
  </si>
  <si>
    <t>รายได้ค่ารักษาประกันสังคม ค่าใช้จ่ายสูง/อุบัติเหตุ/ฉุกเฉน OPD</t>
  </si>
  <si>
    <t>รายได้ค่ารักษาประกันสังคม ค่าใช้จ่ายสูง/อุบัติเหตุ/ฉุกเฉน IPD</t>
  </si>
  <si>
    <t>ส่วนต่างค่ารักษาที่สูงกว่าเหมาจ่ายรายหัวกองทุนประกันสังคม OPD</t>
  </si>
  <si>
    <t>ส่วนต่างค่ารักษาที่สูงกว่าเหมาจ่ายรายหัว กองทุนประกันสังคม IPD</t>
  </si>
  <si>
    <t>รายได้ค่ารักษาแรงงานต่างด้าว OPD</t>
  </si>
  <si>
    <t>รายได้ค่ารักษาแรงงานต่างด้าว IPD</t>
  </si>
  <si>
    <t>รายได้ค่าตรวจสุขภาพแรงงานต่างด้าว</t>
  </si>
  <si>
    <t>รายได้ค่ารักษา-บุคคลที่มีปัญหาสถานะและสิทธิ OP ใน CUP</t>
  </si>
  <si>
    <t>รายได้จากการรับบริจาค</t>
  </si>
  <si>
    <t>ดอกเบี้ยรับจากเงินฝากธนาคาร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</si>
  <si>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</si>
  <si>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</si>
  <si>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</si>
  <si>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หน่วยงานรับเงินกลางจากรัฐบาล</t>
  </si>
  <si>
    <t>รายได้ค่าปรับ</t>
  </si>
  <si>
    <t>รายได้ค่าใบรับรองแพทย์</t>
  </si>
  <si>
    <t>รายได้ลักษณะอื่น</t>
  </si>
  <si>
    <t>รายได้อื่น-เงินงบประมาณงบดำเนินงานรับโอนจาก สสจ./รพศ. /รพท./รพช. /สอ.</t>
  </si>
  <si>
    <t>รายได้ค่าธรรมเนียม UC</t>
  </si>
  <si>
    <t>เงินเดือนข้าราชการ(บริการ)</t>
  </si>
  <si>
    <t>เงินเดือนข้าราชการ(สนับสนุน)</t>
  </si>
  <si>
    <t>เงินประจำตำแหน่งระดับสูง/ระดับกลาง(สนับสนุน)</t>
  </si>
  <si>
    <t>เงินประจำตำแหน่งวิชาชีพเฉพาะ(บริการ)</t>
  </si>
  <si>
    <t>เงินประจำตำแหน่งผู้เชี่ยวชาญ(บริการ)</t>
  </si>
  <si>
    <t>ค่าล่วงเวลา(สนับสนุน)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</si>
  <si>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</si>
  <si>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ค่าจ้างประจำ(บริการ)</t>
  </si>
  <si>
    <t>ค่าจ้างประจำ(สนับสนุน)</t>
  </si>
  <si>
    <t>ค่าจ้างชั่วคราว(บริการ)</t>
  </si>
  <si>
    <t>ค่าจ้างชั่วคราว(สนับสนุน)</t>
  </si>
  <si>
    <t>ค่าจ้างพนักงานกระทรวงสาธารณสุข(บริการ)</t>
  </si>
  <si>
    <t>ค่าจ้างพนักงานกระทรวง(สนับสนุน)</t>
  </si>
  <si>
    <t>เงินเดือนพนักงานราชการ (บริการ)</t>
  </si>
  <si>
    <t>เงินเดือนพนักงานราชการ(สนับสนุน)</t>
  </si>
  <si>
    <t>เงินตอบแทนรายเดือนสำหรับพนักงานราชการ(บริการ)</t>
  </si>
  <si>
    <t>เงินตอบแทนในการปฏิบัติงานด้านสาธารณสุข(บริการ)</t>
  </si>
  <si>
    <t>ค่าตอบแทนในการปฏิบัติงานเวรหรือผลัดบ่ายและหรือผลัดดึกของพยาบาล</t>
  </si>
  <si>
    <t>เงินชดเชยสมาชิก กบข.</t>
  </si>
  <si>
    <t>เงินสมทบ กบข.</t>
  </si>
  <si>
    <t>เงินสมทบ กสจ.</t>
  </si>
  <si>
    <t>เงินสมทบกองทุนประกันสังคมส่วนของนายจ้าง(เงินงบประมาณ)</t>
  </si>
  <si>
    <t>เงินสมทบกองทุนประกันสังคมส่วนของนายจ้าง(เงินนอกงบประมาณ)</t>
  </si>
  <si>
    <t>เงินสมทบกองทุนสำรองเลี้ยงชีพพนักงานและเจ้าหน้าที่รัฐ</t>
  </si>
  <si>
    <t>ค่าตอบแทนเพิ่มพิเศษสำหรับผู้ปฏิบัติงานด้านสาธารณสุข(พตส.)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</si>
  <si>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</si>
  <si>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ค่าตอบแทนการปฏิบัติงาน (บริการ)</t>
  </si>
  <si>
    <t>ค่าตอบแทนการปฏิบัติงาน (สนับสนุน)</t>
  </si>
  <si>
    <t>เงินสมทบกองทุนเงินทดแทน-เงินงบประมาณ</t>
  </si>
  <si>
    <t>เงินสมทบกองทุนเงินทดแทน-เงินนอกงบประมาณ</t>
  </si>
  <si>
    <t>เงินช่วยการศึกษาบุตร</t>
  </si>
  <si>
    <t>เงินช่วยค่ารักษาพยาบาลประเภทผู้ป่วยนอก ร.พ.รัฐ สำหรับผู้มีสิทธิตามกฎหมายยกเว้นผู้รับเบี้ยหวัด/บำนาญ</t>
  </si>
  <si>
    <t>เงินช่วยค่ารักษาพยาบาลประเภทผู้ป่วยนอก ร.พ.รัฐ สำหรับผู้รับเบี้ยหวัด/บำนาญตามกฎหมาย</t>
  </si>
  <si>
    <t>ค่าใช้จ่ายด้านการฝึกอบรม - ในประเทศ</t>
  </si>
  <si>
    <t>ค่าใช้จ่ายด้านการฝึกอบรม-ในประเทศ (เงินนอกงบประมาณ)</t>
  </si>
  <si>
    <t>ค่าใช้จ่ายเดินทางอื่น-ในประเทศ (เงินนอกงบประมาณ)</t>
  </si>
  <si>
    <t>วัสดุสำนักงานใช้ไป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</si>
  <si>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</si>
  <si>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</si>
  <si>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วัสดุคอมพิวเตอร์ใช้ไป</t>
  </si>
  <si>
    <t>วัสดุงานบ้านงานครัวใช้ไป</t>
  </si>
  <si>
    <t>วัสดุก่อสร้างใช้ไป</t>
  </si>
  <si>
    <t>วัสดุอื่นใช้ไป</t>
  </si>
  <si>
    <t>ค่าซ่อมอาคารและสิ่งปลูกสร้าง</t>
  </si>
  <si>
    <t>ค่าซ่อมครุภัณฑ์สำนักงาน</t>
  </si>
  <si>
    <t>ค่าซ่อมแซมครุภัณฑ์ยานพาหนะและขนส่ง</t>
  </si>
  <si>
    <t>ค่าซ่อมแซมครุภัณฑ์ไฟฟ้าและวิทยุ</t>
  </si>
  <si>
    <t>ค่าซ่อมแซมครุภัณฑ์วิทยาศาสตร์การแพทย์</t>
  </si>
  <si>
    <t>ค่าซ่อมแซมครุภัณฑ์คอมพิวเตอร์</t>
  </si>
  <si>
    <t>ค่าซ่อมแซมครุภัณฑ์อื่น</t>
  </si>
  <si>
    <t>ค่าจ้างเหมาบำรุงรักษาดูแลลิฟท์</t>
  </si>
  <si>
    <t>ค่าจ้างเหมาบำรุงรักษาเครื่องปรับอากาศ</t>
  </si>
  <si>
    <t>ค่าเชื้อเพลิง</t>
  </si>
  <si>
    <t>ค่าจ้างเหมาบริการทำความสะอาด</t>
  </si>
  <si>
    <t>ค่าจ้างเหมารถ</t>
  </si>
  <si>
    <t>ค่าจ้างเหมาซักรีด</t>
  </si>
  <si>
    <t>ค่าจ้างเหมากำจัดขยะติดเชื้อ</t>
  </si>
  <si>
    <t>ค่าจ้างเหมาบริการอื่น</t>
  </si>
  <si>
    <t>ค่าจ้างตรวจทางห้องปฏิบัติการ (Lab)</t>
  </si>
  <si>
    <t>ค่าจ้างตรวจเอ็กซเรย์ (X-Ray)</t>
  </si>
  <si>
    <t>ค่าธรรมเนียมธนาคาร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</si>
  <si>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</si>
  <si>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</si>
  <si>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</si>
  <si>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</si>
  <si>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ค่าไปรษณีย์และขนส่ง</t>
  </si>
  <si>
    <t>ค่าเบี้ยประกันภัย</t>
  </si>
  <si>
    <t>ยาใช้ไป</t>
  </si>
  <si>
    <t>วัสดุเภสัชกรรมใช้ไป</t>
  </si>
  <si>
    <t>วัสดุทางการแพทย์ใช้ไป</t>
  </si>
  <si>
    <t>วัสดุวิทยาศาสตร์และการแพทย์ใช้ไป</t>
  </si>
  <si>
    <t>วัสดุบริโภคใช้ไป</t>
  </si>
  <si>
    <t>วัสดุเครื่องแต่งกายใช้ไป</t>
  </si>
  <si>
    <t>วัสดุทันตกรรมใช้ไป</t>
  </si>
  <si>
    <t>ค่าครุภัณฑ์มูลค่าต่ำกว่าเกณฑ์</t>
  </si>
  <si>
    <t>ค่าเช่าเบ็ดเตล็ด</t>
  </si>
  <si>
    <t>ค่าใช้จ่ายตามจ่ายโครงการ</t>
  </si>
  <si>
    <t>ค่าใช้จ่ายตามโครงการ (เงินนอกงบประมาณ)</t>
  </si>
  <si>
    <t>ค่ารักษาตามจ่าย UC ในสังกัด สป.</t>
  </si>
  <si>
    <t>ค่ารักษาตามจ่าย UC ต่างสังกัด สป.</t>
  </si>
  <si>
    <t>ค่าใช้จ่ายตามโครง การ (P&amp;P) แรงงานต่างด้าว</t>
  </si>
  <si>
    <t>ค่าตอบแทนในการปฏิบัติงานของเจ้าหน้าที่ (บริการ)</t>
  </si>
  <si>
    <t>ค่าตอบแทนในการปฏิบัติงานของเจ้าหน้าที่ (สนับสนุน)</t>
  </si>
  <si>
    <t>ค่าตอบแทนการปฎิบัติงานชันสูตรพลิกศพ (เงินงบประมาณ)</t>
  </si>
  <si>
    <t>ค่าตอบแทนปฎิบัติงานแพทย์สาขาส่งเสริมพิเศษ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</si>
  <si>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</si>
  <si>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</si>
  <si>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</si>
  <si>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ค่าตอบแทนอื่น</t>
  </si>
  <si>
    <t>ค่าตอบแทนการปฏิบัติงานชันสูตรพลิกศพ (เงินนอกงบประมาณ)</t>
  </si>
  <si>
    <t>ค่าเสื่อมราคา-อาคารเพื่อการพักอาศัย</t>
  </si>
  <si>
    <t>ค่าเสื่อมราคา-อาคารสำนักงาน</t>
  </si>
  <si>
    <t>ค่าเสื่อมราคา-อาคารเพื่อประโยชน์อื่น</t>
  </si>
  <si>
    <t>ค่าเสื่อมราคา-ระบบประปา</t>
  </si>
  <si>
    <t>ค่าเสื่อมราคา-ระบบบำบัดน้ำเสีย</t>
  </si>
  <si>
    <t>ค่าเสื่อมราคา-ครุภัณฑ์วิทยาศาสตร์และการแพทย์</t>
  </si>
  <si>
    <t>บัญชีค่าเสื่อมราคา - อาคารเพื่อพักอาศัย- Interface</t>
  </si>
  <si>
    <t>บัญชีค่าเสื่อมราคา - อาคารสำนักงาน- Interface</t>
  </si>
  <si>
    <t>บัญชีค่าเสื่อมราคา - อาคารเพื่อประโยชน์อื่น Interface</t>
  </si>
  <si>
    <t>บัญชีค่าเสื่อมราคา - สิ่งปลูกสร้าง Interface</t>
  </si>
  <si>
    <t>บัญชีค่าเสื่อมราคา - ระบบบำบัดน้ำเสีย Interface</t>
  </si>
  <si>
    <t>บัญชีค่าเสื่อมราคา - ระบบถนน Interface</t>
  </si>
  <si>
    <t>บัญชีค่าเสื่อมราคา - ครุภัณฑ์สำนักงาน Interface</t>
  </si>
  <si>
    <t>บัญชีค่าเสื่อมราคา - ครุภัณฑ์ยานพาหนะและขนส่ง Interface</t>
  </si>
  <si>
    <t>บัญชีค่าเสื่อมราคา - ครุภัณฑ์ไฟฟ้าและวิทยุ Interface</t>
  </si>
  <si>
    <t>บัญชีค่าเสื่อมราคา - ครุภัณฑ์โฆษณาและเผยแพร่ Interface</t>
  </si>
  <si>
    <t>บัญชีค่าเสื่อมราคา - ครุภัณฑ์การเกษตร Interface</t>
  </si>
  <si>
    <t>บัญชีค่าเสื่อมราคา - ครุภัณฑ์ก่อสร้าง Interface</t>
  </si>
  <si>
    <t>บัญชีค่าเสื่อมราคา - ครุภัณฑ์วิทยาศาสตร์การแพทย์ Interface</t>
  </si>
  <si>
    <t>บัญชีค่าเสื่อมราคา - ครุภัณฑ์คอมพิวเตอร์ Interface</t>
  </si>
  <si>
    <t>บัญชีค่าเสื่อมราคา - ครุภัณฑ์งานบ้านงานครัว Interface</t>
  </si>
  <si>
    <t>ค่าตัดจำหน่วย-โปรแกรมคอมพิวเตอร์ Interface</t>
  </si>
  <si>
    <t>หนี้สงสัยจะสูญ-ลูกหนี้ค่าสิ่งส่งตรวจ-หน่วยงานภาครัฐ</t>
  </si>
  <si>
    <t>หนี้สงสัยจะสูญ-ลูกหนี้ค่ารักษา-ชำระเงิน OPD</t>
  </si>
  <si>
    <t>หนี้สงสัยจะสูญ-ลูกหนี้ค่ารักษา-ชำระเงิน IPD</t>
  </si>
  <si>
    <t>ค่าจำหน่าย-ครุภัณฑ์สำนักงาน</t>
  </si>
  <si>
    <t>ค่าจำหน่าย-ครุภัณฑ์โฆษณาและเผยแพร่</t>
  </si>
  <si>
    <t>ค่าจำหน่าย-ครุภัณฑ์วิทยาศาสตร์และการแพทย์</t>
  </si>
  <si>
    <t>ค่าจำหน่าย-อุปกรณ์คอมพิวเตอร์</t>
  </si>
  <si>
    <t>ค่าจำหน่าย-ครุภัณฑ์ Interface</t>
  </si>
  <si>
    <t>รายได้แผ่นดินนำส่งคลัง</t>
  </si>
  <si>
    <t>ค่าใช้จ่ายโครงการผลิตบุคลากรทางการแพทย์</t>
  </si>
  <si>
    <t>ค่าใช้จ่ายลักษณะอื่น</t>
  </si>
  <si>
    <t>ตารางแสดงจำนวนข้อมูล ผู้ป่วยใน RW ADJRW และค่า CMI แยกตามรายเดือนภาพรวมทั้งประเทศ</t>
  </si>
  <si>
    <t>สปสช. เขต 04 เขต 4 สระบุรี จังหวัดพระนครศรีอยุธยา 10688 รพ.เสนา</t>
  </si>
  <si>
    <t>เดือน</t>
  </si>
  <si>
    <t>จำนวนผู้ป่วย(ราย)</t>
  </si>
  <si>
    <t>จำนวน RW</t>
  </si>
  <si>
    <t>จำนวน ADJRW</t>
  </si>
  <si>
    <t>CMI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</si>
  <si>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</si>
  <si>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</si>
  <si>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</si>
  <si>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</si>
  <si>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</si>
  <si>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</si>
  <si>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</si>
  <si>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</si>
  <si>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</si>
  <si>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</si>
  <si>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</si>
  <si>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</si>
  <si>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</si>
  <si>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จำนวน ผู้ป่วยใน RW ADJRW คิดจากเดือนที่จำหน่ายผู้ป่วยค่า CMI หาได้จากจำนวน SUM RW / จำนวน ผู้ป่วยใน</t>
  </si>
  <si>
    <t>*ข้อมูลในแต่ละเดือนอาจมีการเปลี่ยนแปลงเนื่องจากเป็นการคิดจากเดือนที่จำหน่ายโดยไม่คำนึงถึงวันที่ส่งข้อมูล</t>
  </si>
  <si>
    <t>ข้อมูลถึงวันที่ 12 พ.ค. 2562</t>
  </si>
  <si>
    <t>ทะเบียนคุม</t>
  </si>
  <si>
    <t>ผลการดำเนินงานประมาณการรายได้</t>
  </si>
  <si>
    <t>เสนา</t>
  </si>
  <si>
    <t>ควบคุมค่าใช้จ่าย รอบ 7 เดือน ปี2562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</si>
  <si>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</si>
  <si>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</si>
  <si>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</si>
  <si>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</si>
  <si>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</si>
  <si>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</si>
  <si>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</si>
  <si>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10773</t>
  </si>
  <si>
    <t>10774</t>
  </si>
  <si>
    <t>10775</t>
  </si>
  <si>
    <t>10777</t>
  </si>
  <si>
    <t>10778</t>
  </si>
  <si>
    <t>10779</t>
  </si>
  <si>
    <t>10780</t>
  </si>
  <si>
    <t>10781</t>
  </si>
  <si>
    <t>ตุลาคม61 -เมษายน 62</t>
  </si>
  <si>
    <t>ok</t>
  </si>
  <si>
    <t>olk</t>
  </si>
  <si>
    <t>บางปะหัน,รพช.</t>
  </si>
  <si>
    <t>ผักไห่,รพช.</t>
  </si>
  <si>
    <t>ภาชี,รพช.</t>
  </si>
  <si>
    <t>ลาดบ้วหลวง,รพช.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</si>
  <si>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</si>
  <si>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</si>
  <si>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</si>
  <si>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</si>
  <si>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</si>
  <si>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GroupID</t>
  </si>
  <si>
    <t>PlanName</t>
  </si>
  <si>
    <t>ประมาณการกระทรวง 2561 (กปภ.)</t>
  </si>
  <si>
    <t>ประมาณ2562 (หน่วยบริการ)</t>
  </si>
  <si>
    <t>แผน 1เดือน</t>
  </si>
  <si>
    <t>ผลงาน 1 เดือน</t>
  </si>
  <si>
    <t>ผลต่าง</t>
  </si>
  <si>
    <t>ร้อยละ</t>
  </si>
  <si>
    <t>แผน 2เดือน</t>
  </si>
  <si>
    <t>ผลงาน 2 เดือน</t>
  </si>
  <si>
    <t>แผน 3เดือน</t>
  </si>
  <si>
    <t>ผลงาน 3 เดือน</t>
  </si>
  <si>
    <t>แผน 4เดือน</t>
  </si>
  <si>
    <t>ผลงาน 4 เดือน</t>
  </si>
  <si>
    <t>แผน 5เดือน</t>
  </si>
  <si>
    <t>ผลงาน 5 เดือน</t>
  </si>
  <si>
    <t>แผน 6เดือน</t>
  </si>
  <si>
    <t>ผลงาน 6 เดือน</t>
  </si>
  <si>
    <t>แผน 7เดือน</t>
  </si>
  <si>
    <t>ผลงาน 7 เดือน</t>
  </si>
  <si>
    <t>แผน 6 เดือน</t>
  </si>
  <si>
    <t>รวมผลงาน 1-7 เดือน</t>
  </si>
  <si>
    <t>P04</t>
  </si>
  <si>
    <t>รายได้ UC</t>
  </si>
  <si>
    <t>OK</t>
  </si>
  <si>
    <t>P05</t>
  </si>
  <si>
    <t>รายได้จาก  EMS</t>
  </si>
  <si>
    <t>Not OK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</si>
  <si>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</si>
  <si>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</si>
  <si>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</si>
  <si>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</si>
  <si>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</si>
  <si>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</si>
  <si>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</si>
  <si>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</si>
  <si>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</si>
  <si>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</si>
  <si>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</si>
  <si>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</si>
  <si>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</si>
  <si>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</si>
  <si>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P121</t>
  </si>
  <si>
    <t>รายได้อื่น (ระบบบัญชีบันทึกอัตโนมัติ)</t>
  </si>
  <si>
    <t>P13</t>
  </si>
  <si>
    <t>รายได้งบลงทุน</t>
  </si>
  <si>
    <t>P61</t>
  </si>
  <si>
    <t>รายได้ค่ารักษา อปท.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</si>
  <si>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</si>
  <si>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</si>
  <si>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</si>
  <si>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</si>
  <si>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</si>
  <si>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</si>
  <si>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</si>
  <si>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</si>
  <si>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</si>
  <si>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</si>
  <si>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</si>
  <si>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</si>
  <si>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</si>
  <si>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</si>
  <si>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</si>
  <si>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</si>
  <si>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</si>
  <si>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</si>
  <si>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</si>
  <si>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</si>
  <si>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</si>
  <si>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</si>
  <si>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</si>
  <si>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</si>
  <si>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</si>
  <si>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</si>
  <si>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</si>
  <si>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</si>
  <si>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</si>
  <si>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P251</t>
  </si>
  <si>
    <t>ค่าใช้จ่ายอื่น (ระบบบัญชีบันทึกอัตโนมัติ)</t>
  </si>
  <si>
    <t>รวมค่าใช้จ่าย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</si>
  <si>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</si>
  <si>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</si>
  <si>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</si>
  <si>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P40</t>
  </si>
  <si>
    <t xml:space="preserve">ทุนสำรองสุทธิ (NWC) </t>
  </si>
  <si>
    <t>P50</t>
  </si>
  <si>
    <t>เงินบำรุงคงเหลือ</t>
  </si>
  <si>
    <t>P60</t>
  </si>
  <si>
    <t xml:space="preserve">หนี้สินและภาระผูกพัน  </t>
  </si>
  <si>
    <t>เงินบำรุงคงเหลือ (หักภาระหนีผูกพัน)</t>
  </si>
  <si>
    <t>NI</t>
  </si>
  <si>
    <t>(1)</t>
  </si>
  <si>
    <t>(2)</t>
  </si>
  <si>
    <t>(3)</t>
  </si>
  <si>
    <t>(4)=(1)-(3)</t>
  </si>
  <si>
    <t>(5)=(2)-(3)</t>
  </si>
  <si>
    <t>หน่วยบริการ</t>
  </si>
  <si>
    <t>จ่ายชดเชย IP ต.ค.61ก่อนปรับลดค่าแรง(ก่อนหักเงินเดือน)</t>
  </si>
  <si>
    <t>จำนวนเงินปรับลดค่าแรง IP ทั้งปี</t>
  </si>
  <si>
    <t>จำนวนเงินปรับลดค่าแรง IP เดือน ต.ค. 61</t>
  </si>
  <si>
    <t>คงเหลือจ่ายชดเชย IP  ต.ค. 61 หลังปรับลดค่าแรง</t>
  </si>
  <si>
    <t>จำนวนเงินปรับลดค่าแรง IP ยกยอดไปบริหารการหักในเดือนถัดไป</t>
  </si>
  <si>
    <t>จ่ายชดเชย IP พ.ย. 61 ก่อนปรับลดค่าแรง(ก่อนหักเงินเดือน)</t>
  </si>
  <si>
    <t>จำนวนเงินปรับลดค่าแรง IP เดือน พ.ย. 61</t>
  </si>
  <si>
    <t>คงเหลือจ่ายชดเชย IP  พ.ย. 61 หลังปรับลดค่าแรง</t>
  </si>
  <si>
    <t>จ่ายชดเชย IP ธ.ค. 61 ก่อนปรับลดค่าแรง(ก่อนหักเงินเดือน)</t>
  </si>
  <si>
    <t>จำนวนเงินปรับลดค่าแรง IP เดือน ธ.ค. 61</t>
  </si>
  <si>
    <t>คงเหลือจ่ายชดเชย IP  ธ.ค. 61 หลังปรับลดค่าแรง</t>
  </si>
  <si>
    <t>จ่ายชดเชย IP ม.ค.62 ก่อนปรับลดค่าแรง(ก่อนหักเงินเดือน)</t>
  </si>
  <si>
    <t>จำนวนเงินปรับลดค่าแรง IP เดือน ม.ค. 62</t>
  </si>
  <si>
    <t>คงเหลือจ่ายชดเชย IP  ม.ค.62 หลังปรับลดค่าแรง</t>
  </si>
  <si>
    <t>จ่ายชดเชย IP ก.พ. 62 ก่อนปรับลดค่าแรง(ก่อนหักเงินเดือน)</t>
  </si>
  <si>
    <t>จำนวนเงินปรับลดค่าแรง IP เดือน  ก.พ. 62</t>
  </si>
  <si>
    <t>คงเหลือจ่ายชดเชย IP  ก.พ. 62 หลังปรับลดค่าแรง</t>
  </si>
  <si>
    <t>จ่ายชดเชย IP มี.ค. 62 ก่อนปรับลดค่าแรง(ก่อนหักเงินเดือน)</t>
  </si>
  <si>
    <t>จำนวนเงินปรับลดค่าแรง IP เดือน  มี.ค. 62</t>
  </si>
  <si>
    <t>คงเหลือจ่ายชดเชย IP  มี.ค. 62 หลังปรับลดค่าแรง</t>
  </si>
  <si>
    <t>จ่ายชดเชย IP เม.ย. 62 ก่อนปรับลดค่าแรง(ก่อนหักเงินเดือน)</t>
  </si>
  <si>
    <t>จำนวนเงินปรับลดค่าแรง IP เดือน เม.ย. 62</t>
  </si>
  <si>
    <t>คงเหลือจ่ายชดเชย IP  เม.ย. 62 หลังปรับลดค่าแรง</t>
  </si>
  <si>
    <t>จ่ายชดเชย IP พ.ค. 62 ก่อนปรับลดค่าแรง(ก่อนหักเงินเดือน)</t>
  </si>
  <si>
    <t>จำนวนเงินปรับลดค่าแรง IP เดือน พ.ค. 62</t>
  </si>
  <si>
    <t>คงเหลือจ่ายชดเชย IP พ.ค. 62 หลังปรับลดค่าแรง</t>
  </si>
  <si>
    <t>จ่ายชดเชย IP มิ.ย. 62 ก่อนปรับลดค่าแรง(ก่อนหักเงินเดือน)</t>
  </si>
  <si>
    <t>จำนวนเงินปรับลดค่าแรง IP เดือน มิ.ย. 62</t>
  </si>
  <si>
    <t>คงเหลือจ่ายชดเชย IP มิ.ย. 62 หลังปรับลดค่าแรง</t>
  </si>
  <si>
    <t>จ่ายชดเชย IP ก.ค. 62 ก่อนปรับลดค่าแรง(ก่อนหักเงินเดือน)</t>
  </si>
  <si>
    <t>จำนวนเงินปรับลดค่าแรง IP เดือน ก.ค. 62</t>
  </si>
  <si>
    <t>คงเหลือจ่ายชดเชย IP ก.ค. 62 หลังปรับลดค่าแรง</t>
  </si>
  <si>
    <t>จ่ายชดเชย IP ส.ค. 62 ก่อนปรับลดค่าแรง(ก่อนหักเงินเดือน)</t>
  </si>
  <si>
    <t>จำนวนเงินปรับลดค่าแรง IP เดือน ส.ค. 62</t>
  </si>
  <si>
    <t>คงเหลือจ่ายชดเชย IP ส.ค. 62 หลังปรับลดค่าแรง</t>
  </si>
  <si>
    <t>จ่ายชดเชย IP ก.ย. 62 ก่อนปรับลดค่าแรง(ก่อนหักเงินเดือน)</t>
  </si>
  <si>
    <t>จำนวนเงินปรับลดค่าแรง IP เดือน ก.ย. 62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</si>
  <si>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</si>
  <si>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</si>
  <si>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</si>
  <si>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</si>
  <si>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</si>
  <si>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</si>
  <si>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</si>
  <si>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</si>
  <si>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</si>
  <si>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</si>
  <si>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</si>
  <si>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</si>
  <si>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</si>
  <si>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</si>
  <si>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</si>
  <si>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</si>
  <si>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Item ID</t>
  </si>
  <si>
    <t>งบแสดงสถานะการเงิน (บริหาร) เสนา</t>
  </si>
  <si>
    <t>A10</t>
  </si>
  <si>
    <t>สินทรัพย์</t>
  </si>
  <si>
    <t>A10000</t>
  </si>
  <si>
    <t>สินทรัพย์หมุนเวียน</t>
  </si>
  <si>
    <t>A1111010</t>
  </si>
  <si>
    <t xml:space="preserve">   เงินสด</t>
  </si>
  <si>
    <t>A1111010.1</t>
  </si>
  <si>
    <t xml:space="preserve">   เงินทดรองราชการ</t>
  </si>
  <si>
    <t>A1111010.2</t>
  </si>
  <si>
    <t xml:space="preserve">   บัญชีพัก (หน่วยเบิกจ่าย)</t>
  </si>
  <si>
    <t>A1111020</t>
  </si>
  <si>
    <t xml:space="preserve">   เงินฝากคลัง</t>
  </si>
  <si>
    <t>A1111030</t>
  </si>
  <si>
    <t xml:space="preserve">   เงินฝากธนาคารพาณิชย์เพื่อรับจ่ายเงินกับคลัง</t>
  </si>
  <si>
    <t>A1111040</t>
  </si>
  <si>
    <t xml:space="preserve">   เงินฝากสถาบันการเงิน - นอกงบประมาณ</t>
  </si>
  <si>
    <t>A1111040.1</t>
  </si>
  <si>
    <t xml:space="preserve">   เงินฝากสถาบันการเงิน - นอกงบประมาณมีวัตถุประสงค์</t>
  </si>
  <si>
    <t>A1111040.2</t>
  </si>
  <si>
    <t xml:space="preserve">   เงินฝากสถาบันการเงิน - นอกงบประมาณรอจัดสรร</t>
  </si>
  <si>
    <t>A1111040.3</t>
  </si>
  <si>
    <t xml:space="preserve">   เงินฝากสถาบันการเงิน - นอกงบประมาณมีวัตถุประสงค์ (เงินบริจาค)</t>
  </si>
  <si>
    <t>A1111S</t>
  </si>
  <si>
    <t>รวมเงินสดและรายการเทียบเท่าเงินสด</t>
  </si>
  <si>
    <t>A1121010</t>
  </si>
  <si>
    <t xml:space="preserve">   ลูกหนี้ค่ารักษาพยาบาลUC -สุทธิ</t>
  </si>
  <si>
    <t>A1121020</t>
  </si>
  <si>
    <t xml:space="preserve">   ลูกหนี้ค่ารักษาพยาบาลตามจ่ายUC -สุทธิ</t>
  </si>
  <si>
    <t>A1121021</t>
  </si>
  <si>
    <t xml:space="preserve">   ลูกหนี้ค่ารักษา OP Refer</t>
  </si>
  <si>
    <t>A1121030</t>
  </si>
  <si>
    <t xml:space="preserve">   ลูกหนี้ค่ารักษาพยาบาล UC กองทุนบริการเฉพาะสุทธิ</t>
  </si>
  <si>
    <t>A1121040</t>
  </si>
  <si>
    <t xml:space="preserve">   ลูกหนี้ค่ารักษาพยาบาลค่ารักษา UC-P&amp;P Expressed demand -สุทธิ</t>
  </si>
  <si>
    <t>A1121050</t>
  </si>
  <si>
    <t xml:space="preserve">   ลูกหนี้ค่ารักษาพยาบาลเบิกจากกรมบัญชีกลาง OP -สุทธิ</t>
  </si>
  <si>
    <t>A1121060</t>
  </si>
  <si>
    <t xml:space="preserve">   ลูกหนี้ค่ารักษาพยาบาลเบิกจากกรมบัญชีกลาง IP-สุทธิ</t>
  </si>
  <si>
    <t>A1121060.1</t>
  </si>
  <si>
    <t xml:space="preserve">   ลูกหนี้ค่ารักษาพยาบาลเบิกจ่ายตรง อปท-สุทธิ</t>
  </si>
  <si>
    <t>A1121070</t>
  </si>
  <si>
    <t xml:space="preserve">   ลูกหนี้ค่ารักษาพยาบาลเบิกต้นสังกัด -สุทธิ</t>
  </si>
  <si>
    <t>A1121080</t>
  </si>
  <si>
    <t xml:space="preserve">   ลูกหนี้ค่ารักษาพยาบาลประกันสังคม เครือข่าย -สุทธิ</t>
  </si>
  <si>
    <t>A1121090</t>
  </si>
  <si>
    <t xml:space="preserve">   ลูกหนี้ค่ารักษาพยาบาลประกันสังคม นอกเครือข่าย-สุทธิ</t>
  </si>
  <si>
    <t>A1121100</t>
  </si>
  <si>
    <t xml:space="preserve">   ลูกหนี้ค่ารักษาพยาบาลพรบ.ประกันภัยบุคคลที่ 3 -สุทธิ</t>
  </si>
  <si>
    <t>A1121110</t>
  </si>
  <si>
    <t xml:space="preserve">   ลูกหนี้ค่ารักษาพยาบาลแรงงานต่างด้าว -สุทธิ</t>
  </si>
  <si>
    <t>A1121120</t>
  </si>
  <si>
    <t xml:space="preserve">   ลูกหนี้ค่ารักษาพยาบาลแรงงานต่างด้าวตามจ่าย -สุทธิ</t>
  </si>
  <si>
    <t>A1121130</t>
  </si>
  <si>
    <t xml:space="preserve">   ลูกหนี้ค่ารักษาพยาบาลบุคคลที่มีปัญหาสถานะและสิทธิ - สุทธิ</t>
  </si>
  <si>
    <t>A1121140</t>
  </si>
  <si>
    <t xml:space="preserve">   ลูกหนี้ค่ารักษาพยาบาลอื่นๆ -สุทธิ</t>
  </si>
  <si>
    <t>A11211S</t>
  </si>
  <si>
    <t>รวมลูกหนี้ค่ารักษาพยาบาล</t>
  </si>
  <si>
    <t>A1122010</t>
  </si>
  <si>
    <t xml:space="preserve">   ลูกหนี้บริการอื่นๆ</t>
  </si>
  <si>
    <t>A1122020</t>
  </si>
  <si>
    <t xml:space="preserve">   ลูกหนี้เงินยืม</t>
  </si>
  <si>
    <t>A1122030</t>
  </si>
  <si>
    <t xml:space="preserve">   ลูกหนี้อื่นๆ</t>
  </si>
  <si>
    <t>A1122S</t>
  </si>
  <si>
    <t>รวมลูกหนี้อื่น</t>
  </si>
  <si>
    <t>A1131000</t>
  </si>
  <si>
    <t xml:space="preserve">   สินค้าคงเหลือ</t>
  </si>
  <si>
    <t>A1131010</t>
  </si>
  <si>
    <t xml:space="preserve">   ยาคงเหลือ</t>
  </si>
  <si>
    <t>A1131020</t>
  </si>
  <si>
    <t xml:space="preserve">  เวชภัณฑ์มิใช่ยาคงเหลือ</t>
  </si>
  <si>
    <t>A1131030</t>
  </si>
  <si>
    <t xml:space="preserve">  เวชภัณฑ์มิใช่ยาคงเหลือ -วัสดุวิทยาศาสตร์การแพทย์คงเหลือ</t>
  </si>
  <si>
    <t>A1131040</t>
  </si>
  <si>
    <t xml:space="preserve">   วัสดุคงเหลือ</t>
  </si>
  <si>
    <t>A1131S</t>
  </si>
  <si>
    <t>รวมยาและวัสดุคงเหลือ</t>
  </si>
  <si>
    <t>A1141010</t>
  </si>
  <si>
    <t xml:space="preserve">   รายได้ค้างรับ</t>
  </si>
  <si>
    <t>A1142060</t>
  </si>
  <si>
    <t xml:space="preserve">   ค่าใช้จ่ายจ่ายล่วงหน้าอื่นๆ</t>
  </si>
  <si>
    <t>A1143020</t>
  </si>
  <si>
    <t xml:space="preserve">   สินทรัพย์หมุนเวียนอื่นๆ</t>
  </si>
  <si>
    <t>A118</t>
  </si>
  <si>
    <t>รวมสินทรัพย์หมุนเวียนอื่นๆ</t>
  </si>
  <si>
    <t>A119</t>
  </si>
  <si>
    <t>รวม สินทรัพย์หมุนเวียน</t>
  </si>
  <si>
    <t>A12000</t>
  </si>
  <si>
    <t>สินทรัพย์ไม่หมุนเวียน</t>
  </si>
  <si>
    <t>A1211001</t>
  </si>
  <si>
    <t xml:space="preserve">   เงินฝากสถาบันการเงิน - งบลงทุน</t>
  </si>
  <si>
    <t>A1211010</t>
  </si>
  <si>
    <t xml:space="preserve">   ที่ดิน อาคารและสิ่งปลูกสร้าง - สุทธิ</t>
  </si>
  <si>
    <t>A1211020</t>
  </si>
  <si>
    <t xml:space="preserve">   ครุภัณฑ์ - สุทธิ</t>
  </si>
  <si>
    <t>A1212010</t>
  </si>
  <si>
    <t xml:space="preserve">   สินทรัพย์ไม่มีตัวตน - สุทธิ</t>
  </si>
  <si>
    <t>A1212020</t>
  </si>
  <si>
    <t xml:space="preserve">   สินทรัพย์ไม่หมุนเวียนอื่น - สุทธิ</t>
  </si>
  <si>
    <t>A129</t>
  </si>
  <si>
    <t>รวม สินทรัพย์ไม่หมุนเวียน</t>
  </si>
  <si>
    <t>A1291</t>
  </si>
  <si>
    <t>รวม สินทรัพย์</t>
  </si>
  <si>
    <t>A20</t>
  </si>
  <si>
    <t>หนี้สิน</t>
  </si>
  <si>
    <t>A20000</t>
  </si>
  <si>
    <t>หนี้สินหมุนเวียน</t>
  </si>
  <si>
    <t>A2111010</t>
  </si>
  <si>
    <t xml:space="preserve">   เจ้าหนี้การค้าค่ายา</t>
  </si>
  <si>
    <t>A2111020</t>
  </si>
  <si>
    <t xml:space="preserve">   เจ้าหนี้การค้าค่าเวชภัณฑ์มิใช่ยา</t>
  </si>
  <si>
    <t>A2111030</t>
  </si>
  <si>
    <t xml:space="preserve">   เจ้าหนี้การค้าค่าเวชภัณฑ์มิใช่ยา-วัสดุวิทยาศาสตร์กาแรพทย์</t>
  </si>
  <si>
    <t>A2111040</t>
  </si>
  <si>
    <t xml:space="preserve">   เจ้าหนี้การค้าค่าวัสดุอื่นๆ</t>
  </si>
  <si>
    <t>A2111050</t>
  </si>
  <si>
    <t xml:space="preserve">   เจ้าหนี้การค้าอื่น</t>
  </si>
  <si>
    <t>A2111060</t>
  </si>
  <si>
    <t xml:space="preserve">   เจ้าหนี้การค้าค่าครุภัณฑ์</t>
  </si>
  <si>
    <t>A2111070</t>
  </si>
  <si>
    <t xml:space="preserve">   เจ้าหนี้การค้าค่าอาคารและสิ่งปลูกสร้าง</t>
  </si>
  <si>
    <t>A2111080</t>
  </si>
  <si>
    <t xml:space="preserve">   เจ้าหนี้- งบลงทุน UC</t>
  </si>
  <si>
    <t>A2111S</t>
  </si>
  <si>
    <t>รวมเจ้าหนี้การค้า</t>
  </si>
  <si>
    <t>A2112010</t>
  </si>
  <si>
    <t xml:space="preserve">   เจ้าหนี้ค่ารักษาพยาบาลตามจ่าย UC สังกัด สธ.</t>
  </si>
  <si>
    <t>A2112020</t>
  </si>
  <si>
    <t xml:space="preserve">   เจ้าหนี้ค่ารักษาพยาบาลตามจ่าย UC นอกสังกัด สธ.</t>
  </si>
  <si>
    <t>A2112030</t>
  </si>
  <si>
    <t xml:space="preserve">   เจ้าหนี้ค่ารักษาตามจ่ายตามจ่าย Non-UC</t>
  </si>
  <si>
    <t>A2112050</t>
  </si>
  <si>
    <t xml:space="preserve">   เจ้าหนี้ค่าบริการจากหน่วยงานภายนอก เช่น เจ้าหนี้ค่าค่าจ้างตรวจทางห้องปฏิบัติการ</t>
  </si>
  <si>
    <t>A2112S</t>
  </si>
  <si>
    <t>รวมเจ้าหนี้ค่ารักษาพยาบาล/เจ้าหนี้ค่าบริการ</t>
  </si>
  <si>
    <t>A2121030</t>
  </si>
  <si>
    <t xml:space="preserve">   เงินกองทุน ประกันสังคม</t>
  </si>
  <si>
    <t>A2121040.1</t>
  </si>
  <si>
    <t xml:space="preserve">   เงินกองทุน แรงงานต่างด้าว</t>
  </si>
  <si>
    <t>A2122010</t>
  </si>
  <si>
    <t xml:space="preserve">   เงินประกัน</t>
  </si>
  <si>
    <t>A2122020</t>
  </si>
  <si>
    <t xml:space="preserve">   เงินรับฝากทั่วไป</t>
  </si>
  <si>
    <t>A2122021</t>
  </si>
  <si>
    <t xml:space="preserve">   เงินรับฝากกองทุน UC</t>
  </si>
  <si>
    <t>A2122022</t>
  </si>
  <si>
    <t xml:space="preserve">   เงินรับฝากกองทุน UC- สนับสนุนเครือข่าย</t>
  </si>
  <si>
    <t>A2122023</t>
  </si>
  <si>
    <t xml:space="preserve">   เงินรับฝากองทุน UC-งบลงทุน</t>
  </si>
  <si>
    <t>A2122024</t>
  </si>
  <si>
    <t xml:space="preserve">   เงินรับฝากกองทุนแรงงานต่างด้าว</t>
  </si>
  <si>
    <t>A2123010</t>
  </si>
  <si>
    <t xml:space="preserve">   รายได้รับล่วงหน้า</t>
  </si>
  <si>
    <t>A2131010</t>
  </si>
  <si>
    <t xml:space="preserve">   ค่าใช้จ่ายค้างจ่าย</t>
  </si>
  <si>
    <t>A2131011</t>
  </si>
  <si>
    <t xml:space="preserve">   รายได้รอการรับรู้</t>
  </si>
  <si>
    <t>A2132010</t>
  </si>
  <si>
    <t xml:space="preserve">   หนี้สินหมุนเวียนอื่น</t>
  </si>
  <si>
    <t>A218</t>
  </si>
  <si>
    <t>รวมหนี้สินหมุนเวียนอื่น</t>
  </si>
  <si>
    <t>A219</t>
  </si>
  <si>
    <t>รวม หนี้สินหมุนเวียน</t>
  </si>
  <si>
    <t>A22000</t>
  </si>
  <si>
    <t>หนี้สินไม่หมุนเวียน</t>
  </si>
  <si>
    <t>A2211020</t>
  </si>
  <si>
    <t xml:space="preserve">   เงินประกันระยะยาว</t>
  </si>
  <si>
    <t>A2212020</t>
  </si>
  <si>
    <t>A2212030</t>
  </si>
  <si>
    <t xml:space="preserve">   หนี้สินระยะยาวอื่น</t>
  </si>
  <si>
    <t>A29</t>
  </si>
  <si>
    <t>รวม หนี้สินไม่หมุนเวียน</t>
  </si>
  <si>
    <t>A291</t>
  </si>
  <si>
    <t>รวม หนี้สิน</t>
  </si>
  <si>
    <t>A30</t>
  </si>
  <si>
    <t>A3111010</t>
  </si>
  <si>
    <t xml:space="preserve">   ทุนตั้งต้น</t>
  </si>
  <si>
    <t>A3111020</t>
  </si>
  <si>
    <t xml:space="preserve">   ยอดสะสมยกมา</t>
  </si>
  <si>
    <t>A3211010</t>
  </si>
  <si>
    <t xml:space="preserve">   รายได้สูง (ต่ำ) กว่าค่าใช้จ่ายงวดปัจจุบัน</t>
  </si>
  <si>
    <t>A32S</t>
  </si>
  <si>
    <t>รวมทุน</t>
  </si>
  <si>
    <t>A390</t>
  </si>
  <si>
    <t>รวม หนี้สินและทุน</t>
  </si>
  <si>
    <t>สินทรัพย์หมุนเวียนไม่รวมเงินฝากที่รับบริจาค</t>
  </si>
  <si>
    <t>เงินสดและรายการเทียบเท่าเงินสดไม่รวมเงินบริจาค+ลูกหนี้หมุนเวียนและรายได้ค้างรับ</t>
  </si>
  <si>
    <t>เงินสดและรายการเทียบเท่าเงินสดไม่รวมเงินบริจาค</t>
  </si>
  <si>
    <t>หนี้สินหมุนเวียนหักเงินรับฝากงบลงทุน UC</t>
  </si>
  <si>
    <t>CR : Current ratio = สินทรัพย์หมุนเวียน/หนี้สินหมุนเวียน = &gt;1.5</t>
  </si>
  <si>
    <t>QR = Quick ration = เงินสด+ลูกหนี้สุทธิ/ หนี้สินหมุนเวียน = &gt;1.0</t>
  </si>
  <si>
    <t>Cash = Cash ration = เงินสด / หนี้สินหมุนเวียน = &gt;0.8</t>
  </si>
  <si>
    <t xml:space="preserve">NWC = Net Working Capital = ทุนสำรองสุทธิ = สินทรัพย์หมุนเวียน - หนี้สินหมุนเวียน </t>
  </si>
  <si>
    <t>งบแสดงสถานะการเงิน (บริหาร)</t>
  </si>
  <si>
    <t>A41000</t>
  </si>
  <si>
    <t>รายได้จากการดำเนินงาน</t>
  </si>
  <si>
    <t>A4100001</t>
  </si>
  <si>
    <t xml:space="preserve">   รายได้จากกองทุน  UC - OP เหมาจ่ายต่อผู้มีสิทธิ</t>
  </si>
  <si>
    <t>A4101010</t>
  </si>
  <si>
    <t xml:space="preserve">   รายได้ค่ารักษาพยาบาล UC-OP ใน CUP</t>
  </si>
  <si>
    <t>A4101020</t>
  </si>
  <si>
    <t xml:space="preserve">   หัก ส่วนต่างค่ารักษาที่สูงกว่าเหมาจ่ายรายหัว กองทุน UC OP ใน CUP</t>
  </si>
  <si>
    <t>A4101021</t>
  </si>
  <si>
    <t xml:space="preserve">   หัก ส่วนปรับลดค่าแรง OP</t>
  </si>
  <si>
    <t>A4101040</t>
  </si>
  <si>
    <t xml:space="preserve">   รายได้ค่ารักษาพยาบาล UC-OP ใน CUP สุทธิ</t>
  </si>
  <si>
    <t>A4101040.1</t>
  </si>
  <si>
    <t xml:space="preserve">   รายได้จากกองทุน  UC - P&amp;P เหมาจ่ายต่อผุ้มิสิทธิ</t>
  </si>
  <si>
    <t>A4101041</t>
  </si>
  <si>
    <t xml:space="preserve">   รายได้ค่ารักษาด้านการสร้างเสริมสุขภาพและป้องกันโรค P&amp;P</t>
  </si>
  <si>
    <t>A4101042</t>
  </si>
  <si>
    <t xml:space="preserve">   หัก ส่วนต่างค่ารักษาที่สูงกว่าเหมาจ่ายรายหัว - กองทุน UC P&amp;P</t>
  </si>
  <si>
    <t>A4101042.1</t>
  </si>
  <si>
    <t xml:space="preserve">   หัก ส่วนปรับลดค่าแรง P&amp;P</t>
  </si>
  <si>
    <t>A4101043</t>
  </si>
  <si>
    <t xml:space="preserve">   รายได้ค่ารักษาด้านการสร้างเสริมสุขภาพและป้องกันโรค P&amp;P สุทธิ</t>
  </si>
  <si>
    <t>A4101050</t>
  </si>
  <si>
    <t xml:space="preserve">   รายได้ค่ารักษาพยาบาล UC-IP</t>
  </si>
  <si>
    <t>A4101060</t>
  </si>
  <si>
    <t xml:space="preserve">   หัก ส่วนต่างค่ารักษาที่สูงกว่าข้อตกลงในการจ่ายตาม DRG กองทุน UC</t>
  </si>
  <si>
    <t>A4101061</t>
  </si>
  <si>
    <t xml:space="preserve">   หัก ส่วนปรับลดค่าแรง IP</t>
  </si>
  <si>
    <t>A4101070</t>
  </si>
  <si>
    <t xml:space="preserve">   บวกส่วนต่างค่ารักษาที่ต่ำกว่าข้อตกลงในการจ่ายตาม DRG กองทุน UC</t>
  </si>
  <si>
    <t>A4101080</t>
  </si>
  <si>
    <t xml:space="preserve">   รายได้ค่ารักษาพยาบาล UC-IP เหมาจ่ายรายหัว สุทธิ</t>
  </si>
  <si>
    <t>A4102010</t>
  </si>
  <si>
    <t xml:space="preserve">   รายได้จากการเรียกเก็บ UC  นอกCUP ในจังหวัด ต่างจังหวัด ต่างสังกัด สป.</t>
  </si>
  <si>
    <t>A4102020</t>
  </si>
  <si>
    <t xml:space="preserve">   หักส่วนต่างค่ารักษาที่สูงกว่าข้อตกลงในการตามจ่าย OP UC</t>
  </si>
  <si>
    <t>A4102030</t>
  </si>
  <si>
    <t xml:space="preserve">   บวกส่วนต่างค่ารักษาที่ต่ำกว่าข้อตกลงในการตามจ่าย OP UC</t>
  </si>
  <si>
    <t>A4102040</t>
  </si>
  <si>
    <t xml:space="preserve">   รายได้จากการเรียกเก็บ UC   สุทธิ</t>
  </si>
  <si>
    <t>A4102041</t>
  </si>
  <si>
    <t xml:space="preserve">   รายได้ค่ารักษา OP Refer</t>
  </si>
  <si>
    <t>A4102050</t>
  </si>
  <si>
    <t xml:space="preserve">   รายได้ค่ารักษา UC - บริการเฉพาะ (CR)</t>
  </si>
  <si>
    <t>A4102050.</t>
  </si>
  <si>
    <t xml:space="preserve">   หัก  ส่วนต่างค่ารักษาที่สูงกว่าข้อตกลงในการจ่าย UC-บริการเฉพาะ (CR)</t>
  </si>
  <si>
    <t xml:space="preserve">   บวก ส่วนต่างค่ารักษาที่ต่ำกว่าข้อตกลงในการจ่าย UC-บริการเฉพาะ (CR)</t>
  </si>
  <si>
    <t xml:space="preserve">   รายได้ค่ารักษา UC - บริการเฉพาะ (CR)- สุทธิ</t>
  </si>
  <si>
    <t>A4103040</t>
  </si>
  <si>
    <t xml:space="preserve">   รายได้จากกองทุน UC - พื้นที่เฉพาะ</t>
  </si>
  <si>
    <t>A4103050</t>
  </si>
  <si>
    <t xml:space="preserve">   รายได้กองทุน UC P&amp;P อื่น</t>
  </si>
  <si>
    <t>A4103060</t>
  </si>
  <si>
    <t xml:space="preserve">   รายได้จากกองทุนUC เฉพาะโรคอื่น</t>
  </si>
  <si>
    <t>A4103070</t>
  </si>
  <si>
    <t xml:space="preserve">   รายได้กองทุน UC- ตามผลงาน</t>
  </si>
  <si>
    <t>A4103080</t>
  </si>
  <si>
    <t xml:space="preserve">   รายได้กองทุน UC- อื่นๆ</t>
  </si>
  <si>
    <t>A4103100</t>
  </si>
  <si>
    <t xml:space="preserve">   รายได้กองทุน UC-CF</t>
  </si>
  <si>
    <t>A4103101</t>
  </si>
  <si>
    <t xml:space="preserve">   รายได้จากการยกหนี้กรณีส่งต่อผู้ป่วยระหว่าง รพ.</t>
  </si>
  <si>
    <t>A410S</t>
  </si>
  <si>
    <t>รวมรายได้ UC</t>
  </si>
  <si>
    <t>A4121010</t>
  </si>
  <si>
    <t xml:space="preserve">   รายได้ค่ารักษาเบิกต้นสังกัด</t>
  </si>
  <si>
    <t>A4131010</t>
  </si>
  <si>
    <t xml:space="preserve">   รายได้ค่ารักษาเบิกจ่ายตรงกรมบัญชีกลาง OP</t>
  </si>
  <si>
    <t>A4131020</t>
  </si>
  <si>
    <t xml:space="preserve">   รายได้ค่ารักษาเบิกจ่ายตรงกรมบัญชีกลาง IP</t>
  </si>
  <si>
    <t>A4131030</t>
  </si>
  <si>
    <t xml:space="preserve">   หัก ส่วนต่างค่ารักษาที่สูงกว่าข้อตกลงในการจ่ายเบิกจ่ายตรงกรมบัญชีกลาง</t>
  </si>
  <si>
    <t>A4131040</t>
  </si>
  <si>
    <t xml:space="preserve">   บวก ส่วนต่างค่ารักษาที่ต่ำกว่าข้อตกลงในการจ่ายเบิกจ่ายตรงกรมบัญชีกลาง</t>
  </si>
  <si>
    <t>A4131050</t>
  </si>
  <si>
    <t xml:space="preserve">   รายได้ค่ารักษาเบิกจ่ายตรงกรมบัญชี IP  สุทธิ</t>
  </si>
  <si>
    <t>A4131050.0</t>
  </si>
  <si>
    <t>รวมรายได้ค่ารักษาเบิกจ่ายตรงกรมบัญชีกลาง</t>
  </si>
  <si>
    <t>A4131050.1</t>
  </si>
  <si>
    <t xml:space="preserve">   รายได้ค่ารักษาเบิกจ่ายตรง อปท. OP</t>
  </si>
  <si>
    <t>A4131050.2</t>
  </si>
  <si>
    <t xml:space="preserve">   รายได้ค่ารักษาเบิกจ่ายตรง อปท. IP</t>
  </si>
  <si>
    <t>A4131050.3</t>
  </si>
  <si>
    <t xml:space="preserve">   หัก ส่วนต่างค่ารักษาที่สูงกว่าข้อตกลงในการจ่ายตรง อปท.</t>
  </si>
  <si>
    <t>A4131050.4</t>
  </si>
  <si>
    <t xml:space="preserve">   บวก ส่วนต่างค่ารักษาที่ต่ำกว่าข้อตกลงในการจ่ายจรง อปท.</t>
  </si>
  <si>
    <t>A4131050.5</t>
  </si>
  <si>
    <t xml:space="preserve">   รายได้ค่ารักษาเบิกจ่ายตรง อปท. IP สุทธิ</t>
  </si>
  <si>
    <t>A413105S</t>
  </si>
  <si>
    <t>รวมรายได้ค่ารักษาเบิกจ่ายตรง อปท.</t>
  </si>
  <si>
    <t>A4141010</t>
  </si>
  <si>
    <t xml:space="preserve">   รายได้ค่ารักษาประกันสังคมเครือข่าย</t>
  </si>
  <si>
    <t>A4141020</t>
  </si>
  <si>
    <t xml:space="preserve">   หัก ส่วนต่างค่ารักษาที่สูงกว่าเหมาจ่ายรายหัวกองทุนประกันสังคม</t>
  </si>
  <si>
    <t>A4141030</t>
  </si>
  <si>
    <t xml:space="preserve">   บวกส่วนต่างค่ารักษาที่ต่ำกว่าเหมาจ่ายรายหัวกองทุนประกันสังคม</t>
  </si>
  <si>
    <t>A4141040</t>
  </si>
  <si>
    <t xml:space="preserve">   รายได้ค่ารักษาประกันสังคมเครือข่าย สุทธิ</t>
  </si>
  <si>
    <t>A4142010</t>
  </si>
  <si>
    <t xml:space="preserve">   รายได้ค่ารักษาประกันสังคมนอกเครือข่าย</t>
  </si>
  <si>
    <t>A4143010</t>
  </si>
  <si>
    <t xml:space="preserve">   รายได้กองทุนประกันสังคม</t>
  </si>
  <si>
    <t>A4143010.1</t>
  </si>
  <si>
    <t xml:space="preserve">   รายได้ค่าตอบแทนและพัฒนากิจการ</t>
  </si>
  <si>
    <t>A414301S</t>
  </si>
  <si>
    <t>รายได้ค่ารักษาประกันสังคม</t>
  </si>
  <si>
    <t>A4151010</t>
  </si>
  <si>
    <t xml:space="preserve">   รายได้ค่ารักษาจากแรงงานต่างด้าว</t>
  </si>
  <si>
    <t>A4151020</t>
  </si>
  <si>
    <t xml:space="preserve">   หัก ส่วนต่างค่ารักษาที่สูงกว่าเหมาจ่ายกองทุนต่างด้าว</t>
  </si>
  <si>
    <t>A4151030</t>
  </si>
  <si>
    <t xml:space="preserve">   บวก ส่วนต่างค่ารักษาที่ต่ำกว่าเหมาจ่ายกองทุนต่างด้าว</t>
  </si>
  <si>
    <t>A4151040</t>
  </si>
  <si>
    <t xml:space="preserve">   รายได้ค่ารักษาจากแรงงานต่างด้าว สุทธิ</t>
  </si>
  <si>
    <t>A4152010</t>
  </si>
  <si>
    <t xml:space="preserve">   รายได้ค่ารักษาแรงงานต่างด้าวนอก CUP</t>
  </si>
  <si>
    <t>A4153010</t>
  </si>
  <si>
    <t xml:space="preserve">   รายได้กองทุนแรงงานต่างด้าว</t>
  </si>
  <si>
    <t>A4153011</t>
  </si>
  <si>
    <t xml:space="preserve">   รายได้ค่าตรวจสุขภาพแรงงานต่างด้าว</t>
  </si>
  <si>
    <t>A4153S</t>
  </si>
  <si>
    <t>รายได้ค่ารักษาแรงงานต่างด้าว</t>
  </si>
  <si>
    <t>A4161010</t>
  </si>
  <si>
    <t xml:space="preserve">   รายได้ค่ารักษาบุคคลที่มีปัญหาสถานะและสิทธินอก CUP</t>
  </si>
  <si>
    <t>A4161020</t>
  </si>
  <si>
    <t xml:space="preserve">   หัก ส่วนต่างค่ารักษาที่สูงกว่าข้อตกลงในการตามจ่ายบุคคลที่มีปัญหาสถานะและสิทธิ</t>
  </si>
  <si>
    <t>A4161030</t>
  </si>
  <si>
    <t xml:space="preserve">   บวก ส่วนต่างค่ารักษาที่ต่ำกว่าข้อตกลงในการตามจ่ายบุคคลที่มีปัญหาสถานะและสิทธิ</t>
  </si>
  <si>
    <t>A4161040</t>
  </si>
  <si>
    <t xml:space="preserve">   รายได้ค่ารักษาบุคคลที่มีปัญหาสถานะและสิทธินอก CUP  สุทธิ</t>
  </si>
  <si>
    <t>A4161050</t>
  </si>
  <si>
    <t xml:space="preserve">   รายได้ค่ารักษา-บุคคลที่มีปัญหาสถานะและสิทธิ OP ใน CUP</t>
  </si>
  <si>
    <t>A4161060</t>
  </si>
  <si>
    <t xml:space="preserve">   รายได้เงินอุดหนุนเหมาจ่ายรายหัวสำหรับบุคคลที่มีปัญหาสถานะและสิทธิ</t>
  </si>
  <si>
    <t>A4161S</t>
  </si>
  <si>
    <t>รายได้เงินอุดหนุนบุคคลที่มีปัญหาสถานะและสิทธิ</t>
  </si>
  <si>
    <t>A4171010</t>
  </si>
  <si>
    <t xml:space="preserve">   รายได้ค่ารักษาจาก พรบ.ประกันภัยบุคคลที่ 3</t>
  </si>
  <si>
    <t>A4191010</t>
  </si>
  <si>
    <t xml:space="preserve">   รายได้ค่ารักษาพยาบาลอื่นๆ</t>
  </si>
  <si>
    <t>A4191011</t>
  </si>
  <si>
    <t xml:space="preserve">   รายได้จากระบบปฏิบัติการฉุกเฉิน (EMS)</t>
  </si>
  <si>
    <t>A4192010</t>
  </si>
  <si>
    <t xml:space="preserve">   รายได้ค่าบริการอื่นๆ</t>
  </si>
  <si>
    <t>A419S</t>
  </si>
  <si>
    <t>รวมรายได้ค่ารักษาพยาบาล</t>
  </si>
  <si>
    <t>A4201010</t>
  </si>
  <si>
    <t xml:space="preserve">   รายได้งบประมาณส่วนบุคลากร</t>
  </si>
  <si>
    <t>A49</t>
  </si>
  <si>
    <t>รวมรายได้ค่ารักษาพยาบาล/รายได้งบประมาณส่วนบุคลากร/รายได้กองทุน</t>
  </si>
  <si>
    <t>A5000</t>
  </si>
  <si>
    <t>ต้นทุนค่ารักษาพยาบาล</t>
  </si>
  <si>
    <t>A5001010</t>
  </si>
  <si>
    <t xml:space="preserve">   ต้นทุนยา</t>
  </si>
  <si>
    <t>A5001020</t>
  </si>
  <si>
    <t xml:space="preserve">   ต้นทุนเวชภัณฑ์มิใช่ยา</t>
  </si>
  <si>
    <t>A5001030</t>
  </si>
  <si>
    <t xml:space="preserve">   ต้นทุนเวชภัณฑ์มิใช่ยา-วัสดุวิทยาศาสตร์การแพทย์</t>
  </si>
  <si>
    <t>A5001031</t>
  </si>
  <si>
    <t xml:space="preserve">   ต้นทุนวัสดุอื่น</t>
  </si>
  <si>
    <t>A5001040</t>
  </si>
  <si>
    <t xml:space="preserve">   เงินเดือนและค่าจ้างประจำ(บริการ)</t>
  </si>
  <si>
    <t>A5001050</t>
  </si>
  <si>
    <t xml:space="preserve">   ค่าจ้างชั่วคราว(บริการ)</t>
  </si>
  <si>
    <t>A5001050.1</t>
  </si>
  <si>
    <t xml:space="preserve">   ค่าจ้างพนักงานกระทรวงสาธารณสุข(บริการ)</t>
  </si>
  <si>
    <t>A5001050.2</t>
  </si>
  <si>
    <t xml:space="preserve">   ค่าจ้างเหมาบุคลากร (บริการ)</t>
  </si>
  <si>
    <t>A5001060</t>
  </si>
  <si>
    <t xml:space="preserve">   ค่าตอบแทน(บริการ)</t>
  </si>
  <si>
    <t>A500107070</t>
  </si>
  <si>
    <t xml:space="preserve">   ค่าใช้จ่ายบุคลกรอื่น (สัดส่วน 70)</t>
  </si>
  <si>
    <t>A500108070</t>
  </si>
  <si>
    <t xml:space="preserve">   ค่าใช้สอย (สัดส่วน 70)</t>
  </si>
  <si>
    <t>A500109070</t>
  </si>
  <si>
    <t xml:space="preserve">   ค่าสาธารณูปโภค (สัดส่วน 70)</t>
  </si>
  <si>
    <t>A500110070</t>
  </si>
  <si>
    <t xml:space="preserve">   วัสดุใช้ไป (สัดส่วน 70)</t>
  </si>
  <si>
    <t>A5001110</t>
  </si>
  <si>
    <t xml:space="preserve">   ค่ารักษาตามจ่าย UC</t>
  </si>
  <si>
    <t>A5001120</t>
  </si>
  <si>
    <t xml:space="preserve">   ค่ารักษาตามจ่ายในสังกัด สป</t>
  </si>
  <si>
    <t>A5001130</t>
  </si>
  <si>
    <t xml:space="preserve">   ค่ารักษาตามจ่ายต่างสังกัด สป</t>
  </si>
  <si>
    <t>A5001140</t>
  </si>
  <si>
    <t xml:space="preserve">   ค่ารักษาตามจ่ายแรงงานต่างด้าว</t>
  </si>
  <si>
    <t>A5001150</t>
  </si>
  <si>
    <t xml:space="preserve">   ค่ารักษาตามจ่ายบุคคลที่มีปัญหาสถานะและสิทธิ</t>
  </si>
  <si>
    <t>A5001160</t>
  </si>
  <si>
    <t xml:space="preserve">   ค่าจ้างตรวจทางห้องปฏิบัติการ</t>
  </si>
  <si>
    <t>A5009N</t>
  </si>
  <si>
    <t>รวมต้นทุนค่ารักษาพยาบาล(ไม่รวมค่าเสื่อมราคาและค่าตัดจำหน่าย)</t>
  </si>
  <si>
    <t>A501N</t>
  </si>
  <si>
    <t xml:space="preserve">รายได้สูง (ต่ำ) กว่า </t>
  </si>
  <si>
    <t>A510</t>
  </si>
  <si>
    <t>ค่าใช้จ่ายในการดำเนินงาน</t>
  </si>
  <si>
    <t>A5101010</t>
  </si>
  <si>
    <t xml:space="preserve">   เงินเดือนและค่าจ้างประจำ(สนับสนุน)</t>
  </si>
  <si>
    <t>A5101020</t>
  </si>
  <si>
    <t xml:space="preserve">   ค่าจ้างชั่วคราว(สนับสนุน)</t>
  </si>
  <si>
    <t>A5101020.1</t>
  </si>
  <si>
    <t xml:space="preserve">   ค่าจ้างพนักงานกระทรวงสาธารณสุข(สนับสนุน)</t>
  </si>
  <si>
    <t>A5101020.2</t>
  </si>
  <si>
    <t xml:space="preserve">   ค่าจ้างเหมาบุคลากร (สนับสนุน)</t>
  </si>
  <si>
    <t>A5101030</t>
  </si>
  <si>
    <t xml:space="preserve">   ค่าตอบแทน(สนับสนุน)</t>
  </si>
  <si>
    <t>A510104030</t>
  </si>
  <si>
    <t xml:space="preserve">   ค่าใช้จ่ายบุคลกรอื่น (สัดส่วน 30)</t>
  </si>
  <si>
    <t>A510105030</t>
  </si>
  <si>
    <t xml:space="preserve">   ค่าใช้สอย (สัดส่วน 30)</t>
  </si>
  <si>
    <t>A510106030</t>
  </si>
  <si>
    <t xml:space="preserve">   ค่าสาธารณูปโภค (สัดส่วน 30)</t>
  </si>
  <si>
    <t>A510107030</t>
  </si>
  <si>
    <t xml:space="preserve">   วัสดุใช้ไป (สัดส่วน 30)</t>
  </si>
  <si>
    <t>A5101090</t>
  </si>
  <si>
    <t xml:space="preserve">   หนี้สงสัยจะสูญ จากค่ารักษา พรบ.ประกันภัยบุคคลที่ 3</t>
  </si>
  <si>
    <t>A5101100</t>
  </si>
  <si>
    <t xml:space="preserve">   หนี้สงสัยจะสูญ จากค่ารักษาประกันสังคมนอกเครือข่าย</t>
  </si>
  <si>
    <t>A5101120</t>
  </si>
  <si>
    <t xml:space="preserve">   หนี้สงสัยจะสูญ จากการเรียกเก็บ UC OPD</t>
  </si>
  <si>
    <t>A5101130</t>
  </si>
  <si>
    <t xml:space="preserve">   หนี้สงสัยจะสูญ จากค่ารักษาพยาบาลอื่นๆ</t>
  </si>
  <si>
    <t>A5101140</t>
  </si>
  <si>
    <t xml:space="preserve">   หนี้สงสัยจะสูญ จากค่าบริการอื่นๆ</t>
  </si>
  <si>
    <t>A5101170</t>
  </si>
  <si>
    <t xml:space="preserve">   หนี้สูญ จากค่ารักษา พรบ.ประกันภัยบุคคลที่ 3</t>
  </si>
  <si>
    <t>A5101190</t>
  </si>
  <si>
    <t xml:space="preserve">   หนี้สูญ จากค่ารักษาประกันสังคมนอกเครือข่าย</t>
  </si>
  <si>
    <t>A5101201</t>
  </si>
  <si>
    <t xml:space="preserve">   หนี้สูญ ลูกหนี้ค่ารักษา UC IP</t>
  </si>
  <si>
    <t>A5101210</t>
  </si>
  <si>
    <t xml:space="preserve">   หนี้สูญ จากการเรียกเก็บ UC OPD</t>
  </si>
  <si>
    <t>A5101240</t>
  </si>
  <si>
    <t xml:space="preserve">   หนี้สูญ จากค่ารักษาพยาบาลอื่นๆ</t>
  </si>
  <si>
    <t>A5101250</t>
  </si>
  <si>
    <t xml:space="preserve">   หนี้สูญ จากค่าบริการอื่นๆ</t>
  </si>
  <si>
    <t>A5101260</t>
  </si>
  <si>
    <t xml:space="preserve">   ค่าใช้จ่ายระหว่างหน่วยงาน (หน่วยเบิกจ่าย)</t>
  </si>
  <si>
    <t>A5101261</t>
  </si>
  <si>
    <t xml:space="preserve">   ค่าใช้จ่ายอื่น-ค่าใช้จ่ายระหว่างหน่วยงาน</t>
  </si>
  <si>
    <t>A5101270</t>
  </si>
  <si>
    <t xml:space="preserve">   ค่าใช้จ่ายในการดำเนินงานอื่นๆ</t>
  </si>
  <si>
    <t>A519N</t>
  </si>
  <si>
    <t>รวมค่าใช้จ่ายในการดำเนินงาน (ไม่รวมค่าเสื่อมราคาและค่าตัดจำหน่าย)</t>
  </si>
  <si>
    <t>A529N</t>
  </si>
  <si>
    <t>A600</t>
  </si>
  <si>
    <t>รายได้/ค่าใช้จ่ายอื่น</t>
  </si>
  <si>
    <t>A6001020</t>
  </si>
  <si>
    <t xml:space="preserve">   ค่าใช้จ่ายโครงการ</t>
  </si>
  <si>
    <t>A6001030</t>
  </si>
  <si>
    <t xml:space="preserve">   ค่าใช้จ่ายโครงการ PP</t>
  </si>
  <si>
    <t>A6001130</t>
  </si>
  <si>
    <t xml:space="preserve">   ค่าใช้จ่ายอื่นเช่น ค่าใช้จ่ายลักษณะอื่น คืนเงินค่ารักษาพยาบาล อุปกรณ์ </t>
  </si>
  <si>
    <t>A60SS</t>
  </si>
  <si>
    <t>รวมค่าใช้จ่ายอื่นๆ</t>
  </si>
  <si>
    <t>A7001010</t>
  </si>
  <si>
    <t xml:space="preserve">   รายได้จากการช่วยเหลือเพื่อการดำเนินงานจากหน่วยงานอื่นๆ</t>
  </si>
  <si>
    <t>A7001020</t>
  </si>
  <si>
    <t xml:space="preserve">   รายได้จากงบประมาณแผ่นดิน-งบลงทุน</t>
  </si>
  <si>
    <t>A7001030</t>
  </si>
  <si>
    <t xml:space="preserve">   รายได้งบลงทุนUC</t>
  </si>
  <si>
    <t>A7001040</t>
  </si>
  <si>
    <t xml:space="preserve">   รายได้จากงบประมาณแผ่นดิน-อื่นๆ</t>
  </si>
  <si>
    <t>A7001050</t>
  </si>
  <si>
    <t xml:space="preserve">   รายได้จากการรับบริจาค</t>
  </si>
  <si>
    <t>A7001060</t>
  </si>
  <si>
    <t xml:space="preserve">   รายได้ดอกเบี้ย</t>
  </si>
  <si>
    <t>A7001070</t>
  </si>
  <si>
    <t xml:space="preserve">   รับโอนจากแม่ข่าย(ไม่ใช่เงิน UC)</t>
  </si>
  <si>
    <t>A7001080</t>
  </si>
  <si>
    <t xml:space="preserve">   รายได้ค่าบริหารจัดการโครงการ UC</t>
  </si>
  <si>
    <t>A7001090</t>
  </si>
  <si>
    <t xml:space="preserve">   รายได้ค่าบริหารจัดการประกันสังคม</t>
  </si>
  <si>
    <t>A7001100</t>
  </si>
  <si>
    <t xml:space="preserve">   รายได้ค่าบริหารจัดการแรงงานต่างด้าว</t>
  </si>
  <si>
    <t>A7001120</t>
  </si>
  <si>
    <t xml:space="preserve">   รายได้อื่นๆ เช่น รายได้ค่าธรรมเนียม ฯลฯ</t>
  </si>
  <si>
    <t>A7001121</t>
  </si>
  <si>
    <t xml:space="preserve">   รายได้อื่น-รายได้ระหว่างหน่วยงาน</t>
  </si>
  <si>
    <t>A8001010</t>
  </si>
  <si>
    <t xml:space="preserve">   รายได้จากงบประมาณแผ่นดิน-เงินอุดหนุน</t>
  </si>
  <si>
    <t>A9001010</t>
  </si>
  <si>
    <t xml:space="preserve">   รายได้ระหว่างหน่วยงาน (หน่วยเบิกจ่าย)</t>
  </si>
  <si>
    <t>A9010S</t>
  </si>
  <si>
    <t>รวมรายได้อื่นๆ</t>
  </si>
  <si>
    <t>A90S</t>
  </si>
  <si>
    <t>รายได้/ค่าใช้จ่ายอื่น สุทธิ</t>
  </si>
  <si>
    <t>A911S</t>
  </si>
  <si>
    <t>รวมรายได้ทั้งหมด</t>
  </si>
  <si>
    <t>A912S</t>
  </si>
  <si>
    <t>รวมค่าใช้จ่ายทั้งหมด</t>
  </si>
  <si>
    <t>A91N</t>
  </si>
  <si>
    <t>รายได้สูงกว่า (ต่ำกว่า) ค่าใช้จ่ายสุทธิ (ไม่รวมค่าเสือมราคาและค่าตัดจำหน่าย)</t>
  </si>
  <si>
    <t>EBITDA</t>
  </si>
  <si>
    <t>รายได้ (ไม่รวมงบลงทุน) หัก ค่าใช้จ่าย (ไม่รวมค่าเสื่อมราคาและค่าตัดจำหน่าย)</t>
  </si>
  <si>
    <t>A40D</t>
  </si>
  <si>
    <t xml:space="preserve">   งบแสดงผลการดำเนินงาน (บริหาร มีค่าเสื่อม)</t>
  </si>
  <si>
    <t>A5002010</t>
  </si>
  <si>
    <t xml:space="preserve">   ค่าเสื่อมราคาอาคารและสิ่งปลูกสร้าง (บริการ)</t>
  </si>
  <si>
    <t>A5002020</t>
  </si>
  <si>
    <t xml:space="preserve">   ค่าเสื่อมราคาครุภัณฑ์(บริการ)</t>
  </si>
  <si>
    <t>A5002030</t>
  </si>
  <si>
    <t xml:space="preserve">   ค่าตัดจำหน่าย (บริการ)</t>
  </si>
  <si>
    <t>A5009D</t>
  </si>
  <si>
    <t>รวมต้นทุนค่ารักษาพยาบาล</t>
  </si>
  <si>
    <t>A501D</t>
  </si>
  <si>
    <t>รายได้สูง (ต่ำ) กว่าต้นทุนค่ารักษาพยาบาลก่อนหักค่าใช้จ่ายดำเนินงาน</t>
  </si>
  <si>
    <t>A5102010</t>
  </si>
  <si>
    <t xml:space="preserve">   ค่าเสื่อมราคาอาคารและสิ่งปลูกสร้าง  (สนับสนุน)</t>
  </si>
  <si>
    <t>A5102020</t>
  </si>
  <si>
    <t xml:space="preserve">   ค่าเสื่อมราคาครุภัณฑ์ (สนับสนุน)</t>
  </si>
  <si>
    <t>A5102030</t>
  </si>
  <si>
    <t xml:space="preserve">   ค่าตัดจำหน่าย (สนับสนุน)</t>
  </si>
  <si>
    <t>A519D</t>
  </si>
  <si>
    <t>รวมค่าใช้จ่ายในการดำเนินงาน</t>
  </si>
  <si>
    <t>A529D</t>
  </si>
  <si>
    <t>รายได้สูง (ต่ำ) กว่า ต้นทุนค่ารักษาพยาบาลหลังหักค่าใช้จ่ายดำเนินงาน</t>
  </si>
  <si>
    <t>A91D</t>
  </si>
  <si>
    <t>รายได้สูงกว่า (ต่ำกว่า) ค่าใช้จ่ายสุทธิ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</si>
</sst>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0.0000"/>
    <numFmt numFmtId="188" formatCode="#,##0.00_ ;[Red]\-#,##0.00\ "/>
    <numFmt numFmtId="189" formatCode="[$-101041E]d\ mmm\ yy;@"/>
    <numFmt numFmtId="190" formatCode="_(* #,##0.00_);_(* \(#,##0.00\);_(* &quot;-&quot;??_);_(@_)"/>
  </numFmts>
  <fonts count="4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scheme val="minor"/>
    </font>
    <font>
      <b/>
      <sz val="7.5"/>
      <color rgb="FFFFFFFF"/>
      <name val="Ms sans serif"/>
    </font>
    <font>
      <sz val="7.5"/>
      <color rgb="FF333333"/>
      <name val="Ms sans serif"/>
    </font>
    <font>
      <sz val="7.5"/>
      <color rgb="FF284775"/>
      <name val="Ms sans serif"/>
    </font>
    <font>
      <sz val="7.5"/>
      <color rgb="FFFF0000"/>
      <name val="Ms sans serif"/>
    </font>
    <font>
      <sz val="7.5"/>
      <name val="Ms sans serif"/>
    </font>
    <font>
      <b/>
      <sz val="7.5"/>
      <color rgb="FFFF0000"/>
      <name val="Ms sans serif"/>
    </font>
    <font>
      <sz val="9"/>
      <color rgb="FF000000"/>
      <name val="Tahoma"/>
      <family val="2"/>
      <scheme val="minor"/>
    </font>
    <font>
      <b/>
      <sz val="9"/>
      <color rgb="FFFFFFFF"/>
      <name val="Tahoma"/>
      <family val="2"/>
      <scheme val="minor"/>
    </font>
    <font>
      <b/>
      <sz val="9"/>
      <color rgb="FF000000"/>
      <name val="Tahoma"/>
      <family val="2"/>
      <scheme val="minor"/>
    </font>
    <font>
      <sz val="9"/>
      <color rgb="FF0000FF"/>
      <name val="Tahoma"/>
      <family val="2"/>
      <scheme val="minor"/>
    </font>
    <font>
      <sz val="9"/>
      <color rgb="FFD9534F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name val="Tahoma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sz val="17"/>
      <color theme="1"/>
      <name val="TH SarabunPSK"/>
      <family val="2"/>
      <charset val="222"/>
    </font>
    <font>
      <sz val="10"/>
      <name val="Tahoma"/>
      <family val="2"/>
      <scheme val="major"/>
    </font>
    <font>
      <sz val="17"/>
      <color rgb="FF0070C0"/>
      <name val="TH SarabunPSK"/>
      <family val="2"/>
      <charset val="222"/>
    </font>
    <font>
      <b/>
      <sz val="17"/>
      <color theme="1"/>
      <name val="TH SarabunPSK"/>
      <family val="2"/>
    </font>
    <font>
      <b/>
      <sz val="17"/>
      <color rgb="FF0070C0"/>
      <name val="TH SarabunPSK"/>
      <family val="2"/>
    </font>
    <font>
      <b/>
      <sz val="17"/>
      <color rgb="FF0000CC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0000FF"/>
      <name val="TH SarabunPSK"/>
      <family val="2"/>
    </font>
    <font>
      <b/>
      <u/>
      <sz val="16"/>
      <color rgb="FF000000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4"/>
      <color rgb="FF000000"/>
      <name val="TH SarabunPSK"/>
      <family val="2"/>
    </font>
    <font>
      <b/>
      <sz val="16"/>
      <color rgb="FF0000FF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5D7B9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998B4"/>
        <bgColor indexed="64"/>
      </patternFill>
    </fill>
    <fill>
      <patternFill patternType="solid">
        <fgColor rgb="FFD9534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DDDDDD"/>
      </bottom>
      <diagonal/>
    </border>
    <border>
      <left/>
      <right/>
      <top style="medium">
        <color rgb="FFDDDDDD"/>
      </top>
      <bottom style="thick">
        <color rgb="FFDDDDDD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4" fillId="0" borderId="0"/>
    <xf numFmtId="43" fontId="1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187" fontId="3" fillId="3" borderId="1" xfId="0" applyNumberFormat="1" applyFont="1" applyFill="1" applyBorder="1" applyAlignment="1">
      <alignment horizontal="left" vertical="center" wrapText="1"/>
    </xf>
    <xf numFmtId="187" fontId="4" fillId="2" borderId="1" xfId="0" applyNumberFormat="1" applyFont="1" applyFill="1" applyBorder="1" applyAlignment="1">
      <alignment horizontal="left" vertical="center"/>
    </xf>
    <xf numFmtId="187" fontId="5" fillId="4" borderId="1" xfId="0" applyNumberFormat="1" applyFont="1" applyFill="1" applyBorder="1" applyAlignment="1">
      <alignment horizontal="left" vertical="center"/>
    </xf>
    <xf numFmtId="187" fontId="3" fillId="3" borderId="1" xfId="0" applyNumberFormat="1" applyFont="1" applyFill="1" applyBorder="1" applyAlignment="1">
      <alignment horizontal="left" vertical="center"/>
    </xf>
    <xf numFmtId="187" fontId="0" fillId="0" borderId="0" xfId="0" applyNumberFormat="1" applyAlignment="1">
      <alignment horizontal="left"/>
    </xf>
    <xf numFmtId="0" fontId="6" fillId="5" borderId="1" xfId="0" applyFont="1" applyFill="1" applyBorder="1" applyAlignment="1">
      <alignment horizontal="right" vertical="center" wrapText="1"/>
    </xf>
    <xf numFmtId="187" fontId="6" fillId="5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right" vertical="center"/>
    </xf>
    <xf numFmtId="0" fontId="2" fillId="5" borderId="0" xfId="0" applyFont="1" applyFill="1"/>
    <xf numFmtId="0" fontId="5" fillId="5" borderId="1" xfId="0" applyFont="1" applyFill="1" applyBorder="1" applyAlignment="1">
      <alignment horizontal="right" vertical="center" wrapText="1"/>
    </xf>
    <xf numFmtId="187" fontId="5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0" fontId="0" fillId="5" borderId="0" xfId="0" applyFill="1"/>
    <xf numFmtId="0" fontId="4" fillId="5" borderId="1" xfId="0" applyFont="1" applyFill="1" applyBorder="1" applyAlignment="1">
      <alignment vertical="center"/>
    </xf>
    <xf numFmtId="187" fontId="3" fillId="3" borderId="1" xfId="0" applyNumberFormat="1" applyFont="1" applyFill="1" applyBorder="1" applyAlignment="1">
      <alignment horizontal="center" vertical="center" wrapText="1"/>
    </xf>
    <xf numFmtId="187" fontId="4" fillId="2" borderId="1" xfId="0" applyNumberFormat="1" applyFont="1" applyFill="1" applyBorder="1" applyAlignment="1">
      <alignment vertical="center"/>
    </xf>
    <xf numFmtId="187" fontId="5" fillId="4" borderId="1" xfId="0" applyNumberFormat="1" applyFont="1" applyFill="1" applyBorder="1" applyAlignment="1">
      <alignment vertical="center"/>
    </xf>
    <xf numFmtId="187" fontId="3" fillId="3" borderId="1" xfId="0" applyNumberFormat="1" applyFont="1" applyFill="1" applyBorder="1" applyAlignment="1">
      <alignment horizontal="right" vertical="center"/>
    </xf>
    <xf numFmtId="187" fontId="0" fillId="0" borderId="0" xfId="0" applyNumberFormat="1"/>
    <xf numFmtId="4" fontId="7" fillId="4" borderId="1" xfId="0" applyNumberFormat="1" applyFont="1" applyFill="1" applyBorder="1" applyAlignment="1">
      <alignment horizontal="right" vertical="center"/>
    </xf>
    <xf numFmtId="4" fontId="8" fillId="6" borderId="1" xfId="0" applyNumberFormat="1" applyFont="1" applyFill="1" applyBorder="1" applyAlignment="1">
      <alignment horizontal="right" vertical="center"/>
    </xf>
    <xf numFmtId="4" fontId="4" fillId="7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right" vertical="center"/>
    </xf>
    <xf numFmtId="4" fontId="5" fillId="7" borderId="1" xfId="0" applyNumberFormat="1" applyFont="1" applyFill="1" applyBorder="1" applyAlignment="1">
      <alignment horizontal="right" vertical="center"/>
    </xf>
    <xf numFmtId="0" fontId="10" fillId="8" borderId="3" xfId="0" applyFont="1" applyFill="1" applyBorder="1" applyAlignment="1">
      <alignment horizontal="center" wrapText="1"/>
    </xf>
    <xf numFmtId="0" fontId="10" fillId="9" borderId="3" xfId="0" applyFont="1" applyFill="1" applyBorder="1" applyAlignment="1">
      <alignment horizontal="center" wrapText="1"/>
    </xf>
    <xf numFmtId="0" fontId="9" fillId="10" borderId="4" xfId="0" applyFont="1" applyFill="1" applyBorder="1" applyAlignment="1">
      <alignment horizontal="left" vertical="top" wrapText="1"/>
    </xf>
    <xf numFmtId="0" fontId="9" fillId="10" borderId="4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vertical="top" wrapText="1"/>
    </xf>
    <xf numFmtId="4" fontId="9" fillId="10" borderId="4" xfId="0" applyNumberFormat="1" applyFont="1" applyFill="1" applyBorder="1" applyAlignment="1">
      <alignment vertical="top" wrapText="1"/>
    </xf>
    <xf numFmtId="4" fontId="9" fillId="4" borderId="4" xfId="0" applyNumberFormat="1" applyFont="1" applyFill="1" applyBorder="1" applyAlignment="1">
      <alignment vertical="top" wrapText="1"/>
    </xf>
    <xf numFmtId="0" fontId="11" fillId="4" borderId="4" xfId="0" applyFont="1" applyFill="1" applyBorder="1" applyAlignment="1">
      <alignment horizontal="center" vertical="top" wrapText="1"/>
    </xf>
    <xf numFmtId="3" fontId="11" fillId="4" borderId="4" xfId="0" applyNumberFormat="1" applyFont="1" applyFill="1" applyBorder="1" applyAlignment="1">
      <alignment horizontal="center" vertical="top" wrapText="1"/>
    </xf>
    <xf numFmtId="4" fontId="11" fillId="4" borderId="4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7" borderId="1" xfId="0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right" vertical="center" wrapText="1"/>
    </xf>
    <xf numFmtId="187" fontId="6" fillId="7" borderId="1" xfId="0" applyNumberFormat="1" applyFont="1" applyFill="1" applyBorder="1" applyAlignment="1">
      <alignment vertical="center"/>
    </xf>
    <xf numFmtId="0" fontId="2" fillId="7" borderId="0" xfId="0" applyFont="1" applyFill="1"/>
    <xf numFmtId="0" fontId="15" fillId="0" borderId="0" xfId="1" applyFont="1" applyFill="1"/>
    <xf numFmtId="188" fontId="15" fillId="0" borderId="0" xfId="2" applyNumberFormat="1" applyFont="1" applyFill="1"/>
    <xf numFmtId="188" fontId="15" fillId="0" borderId="0" xfId="1" applyNumberFormat="1" applyFont="1" applyFill="1"/>
    <xf numFmtId="17" fontId="15" fillId="0" borderId="0" xfId="1" applyNumberFormat="1" applyFont="1" applyFill="1"/>
    <xf numFmtId="0" fontId="16" fillId="0" borderId="0" xfId="1" applyFont="1" applyFill="1"/>
    <xf numFmtId="0" fontId="17" fillId="0" borderId="5" xfId="1" applyFont="1" applyFill="1" applyBorder="1" applyAlignment="1">
      <alignment horizontal="center" vertical="center" wrapText="1"/>
    </xf>
    <xf numFmtId="0" fontId="17" fillId="11" borderId="5" xfId="1" applyFont="1" applyFill="1" applyBorder="1" applyAlignment="1">
      <alignment horizontal="center" vertical="center" wrapText="1"/>
    </xf>
    <xf numFmtId="188" fontId="17" fillId="11" borderId="5" xfId="2" applyNumberFormat="1" applyFont="1" applyFill="1" applyBorder="1" applyAlignment="1">
      <alignment horizontal="center" vertical="center" wrapText="1"/>
    </xf>
    <xf numFmtId="0" fontId="19" fillId="0" borderId="6" xfId="3" applyFont="1" applyFill="1" applyBorder="1" applyAlignment="1">
      <alignment wrapText="1"/>
    </xf>
    <xf numFmtId="43" fontId="19" fillId="0" borderId="6" xfId="2" applyFont="1" applyFill="1" applyBorder="1" applyAlignment="1">
      <alignment horizontal="right" wrapText="1"/>
    </xf>
    <xf numFmtId="0" fontId="19" fillId="0" borderId="6" xfId="4" applyFont="1" applyFill="1" applyBorder="1" applyAlignment="1">
      <alignment wrapText="1"/>
    </xf>
    <xf numFmtId="0" fontId="19" fillId="0" borderId="6" xfId="5" applyFont="1" applyFill="1" applyBorder="1" applyAlignment="1">
      <alignment wrapText="1"/>
    </xf>
    <xf numFmtId="43" fontId="20" fillId="0" borderId="6" xfId="2" applyFont="1" applyFill="1" applyBorder="1" applyAlignment="1">
      <alignment horizontal="right" wrapText="1"/>
    </xf>
    <xf numFmtId="0" fontId="20" fillId="0" borderId="6" xfId="5" applyFont="1" applyFill="1" applyBorder="1" applyAlignment="1">
      <alignment wrapText="1"/>
    </xf>
    <xf numFmtId="43" fontId="15" fillId="0" borderId="5" xfId="2" applyFont="1" applyFill="1" applyBorder="1"/>
    <xf numFmtId="43" fontId="15" fillId="0" borderId="0" xfId="2" applyFont="1" applyFill="1"/>
    <xf numFmtId="43" fontId="18" fillId="0" borderId="0" xfId="2" applyFont="1"/>
    <xf numFmtId="0" fontId="20" fillId="0" borderId="6" xfId="3" applyFont="1" applyFill="1" applyBorder="1" applyAlignment="1">
      <alignment wrapText="1"/>
    </xf>
    <xf numFmtId="0" fontId="19" fillId="5" borderId="6" xfId="3" applyFont="1" applyFill="1" applyBorder="1" applyAlignment="1">
      <alignment wrapText="1"/>
    </xf>
    <xf numFmtId="43" fontId="19" fillId="5" borderId="6" xfId="2" applyFont="1" applyFill="1" applyBorder="1" applyAlignment="1">
      <alignment horizontal="right" wrapText="1"/>
    </xf>
    <xf numFmtId="0" fontId="19" fillId="5" borderId="6" xfId="4" applyFont="1" applyFill="1" applyBorder="1" applyAlignment="1">
      <alignment wrapText="1"/>
    </xf>
    <xf numFmtId="0" fontId="19" fillId="5" borderId="6" xfId="5" applyFont="1" applyFill="1" applyBorder="1" applyAlignment="1">
      <alignment wrapText="1"/>
    </xf>
    <xf numFmtId="43" fontId="15" fillId="12" borderId="0" xfId="2" applyFont="1" applyFill="1"/>
    <xf numFmtId="43" fontId="15" fillId="12" borderId="0" xfId="2" applyFont="1" applyFill="1" applyBorder="1"/>
    <xf numFmtId="43" fontId="19" fillId="0" borderId="0" xfId="2" applyFont="1" applyFill="1" applyBorder="1" applyAlignment="1">
      <alignment horizontal="right" wrapText="1"/>
    </xf>
    <xf numFmtId="0" fontId="19" fillId="0" borderId="0" xfId="5" applyFont="1" applyFill="1" applyBorder="1" applyAlignment="1">
      <alignment wrapText="1"/>
    </xf>
    <xf numFmtId="43" fontId="17" fillId="13" borderId="5" xfId="2" applyFont="1" applyFill="1" applyBorder="1"/>
    <xf numFmtId="43" fontId="15" fillId="13" borderId="0" xfId="2" applyFont="1" applyFill="1"/>
    <xf numFmtId="43" fontId="15" fillId="13" borderId="5" xfId="2" applyFont="1" applyFill="1" applyBorder="1"/>
    <xf numFmtId="43" fontId="21" fillId="13" borderId="5" xfId="2" applyFont="1" applyFill="1" applyBorder="1"/>
    <xf numFmtId="43" fontId="22" fillId="13" borderId="5" xfId="2" applyFont="1" applyFill="1" applyBorder="1"/>
    <xf numFmtId="43" fontId="15" fillId="14" borderId="5" xfId="2" applyFont="1" applyFill="1" applyBorder="1"/>
    <xf numFmtId="43" fontId="21" fillId="0" borderId="5" xfId="2" applyFont="1" applyFill="1" applyBorder="1"/>
    <xf numFmtId="0" fontId="15" fillId="13" borderId="0" xfId="1" applyFont="1" applyFill="1"/>
    <xf numFmtId="43" fontId="15" fillId="13" borderId="0" xfId="1" applyNumberFormat="1" applyFont="1" applyFill="1"/>
    <xf numFmtId="0" fontId="15" fillId="15" borderId="0" xfId="1" applyFont="1" applyFill="1"/>
    <xf numFmtId="43" fontId="15" fillId="0" borderId="0" xfId="1" applyNumberFormat="1" applyFont="1" applyFill="1"/>
    <xf numFmtId="43" fontId="15" fillId="15" borderId="0" xfId="1" applyNumberFormat="1" applyFont="1" applyFill="1"/>
    <xf numFmtId="43" fontId="15" fillId="11" borderId="0" xfId="1" applyNumberFormat="1" applyFont="1" applyFill="1"/>
    <xf numFmtId="0" fontId="15" fillId="11" borderId="0" xfId="1" applyFont="1" applyFill="1"/>
    <xf numFmtId="0" fontId="23" fillId="0" borderId="0" xfId="6"/>
    <xf numFmtId="49" fontId="23" fillId="0" borderId="0" xfId="6" applyNumberFormat="1" applyAlignment="1">
      <alignment horizontal="center"/>
    </xf>
    <xf numFmtId="49" fontId="23" fillId="0" borderId="0" xfId="6" applyNumberFormat="1" applyFill="1" applyBorder="1" applyAlignment="1">
      <alignment horizontal="center"/>
    </xf>
    <xf numFmtId="0" fontId="23" fillId="0" borderId="5" xfId="6" applyBorder="1" applyAlignment="1">
      <alignment horizontal="center" vertical="center"/>
    </xf>
    <xf numFmtId="0" fontId="23" fillId="13" borderId="5" xfId="6" applyFill="1" applyBorder="1" applyAlignment="1">
      <alignment horizontal="center" vertical="center" wrapText="1"/>
    </xf>
    <xf numFmtId="0" fontId="23" fillId="0" borderId="0" xfId="6" applyAlignment="1">
      <alignment vertical="center"/>
    </xf>
    <xf numFmtId="0" fontId="23" fillId="11" borderId="5" xfId="6" applyFill="1" applyBorder="1" applyAlignment="1">
      <alignment horizontal="center" vertical="center" wrapText="1"/>
    </xf>
    <xf numFmtId="0" fontId="23" fillId="16" borderId="5" xfId="6" applyFill="1" applyBorder="1" applyAlignment="1">
      <alignment horizontal="center" vertical="center" wrapText="1"/>
    </xf>
    <xf numFmtId="0" fontId="23" fillId="17" borderId="5" xfId="6" applyFill="1" applyBorder="1" applyAlignment="1">
      <alignment horizontal="center" vertical="center" wrapText="1"/>
    </xf>
    <xf numFmtId="0" fontId="23" fillId="18" borderId="5" xfId="6" applyFill="1" applyBorder="1" applyAlignment="1">
      <alignment horizontal="center" vertical="center" wrapText="1"/>
    </xf>
    <xf numFmtId="0" fontId="23" fillId="7" borderId="5" xfId="6" applyFill="1" applyBorder="1" applyAlignment="1">
      <alignment horizontal="center" vertical="center" wrapText="1"/>
    </xf>
    <xf numFmtId="0" fontId="23" fillId="19" borderId="5" xfId="6" applyFill="1" applyBorder="1" applyAlignment="1">
      <alignment horizontal="center" vertical="center" wrapText="1"/>
    </xf>
    <xf numFmtId="0" fontId="23" fillId="20" borderId="5" xfId="6" applyFill="1" applyBorder="1" applyAlignment="1">
      <alignment horizontal="center" vertical="center" wrapText="1"/>
    </xf>
    <xf numFmtId="0" fontId="23" fillId="21" borderId="5" xfId="6" applyFill="1" applyBorder="1" applyAlignment="1">
      <alignment horizontal="center" vertical="center" wrapText="1"/>
    </xf>
    <xf numFmtId="0" fontId="23" fillId="22" borderId="5" xfId="6" applyFill="1" applyBorder="1" applyAlignment="1">
      <alignment horizontal="center" vertical="center" wrapText="1"/>
    </xf>
    <xf numFmtId="0" fontId="23" fillId="0" borderId="0" xfId="6" applyFill="1" applyBorder="1" applyAlignment="1">
      <alignment horizontal="center" vertical="center" wrapText="1"/>
    </xf>
    <xf numFmtId="0" fontId="23" fillId="23" borderId="5" xfId="6" applyFill="1" applyBorder="1" applyAlignment="1">
      <alignment horizontal="center" vertical="center" wrapText="1"/>
    </xf>
    <xf numFmtId="0" fontId="24" fillId="12" borderId="7" xfId="6" applyFont="1" applyFill="1" applyBorder="1" applyAlignment="1">
      <alignment horizontal="left" vertical="center"/>
    </xf>
    <xf numFmtId="43" fontId="0" fillId="0" borderId="5" xfId="7" applyFont="1" applyBorder="1"/>
    <xf numFmtId="43" fontId="0" fillId="20" borderId="5" xfId="7" applyFont="1" applyFill="1" applyBorder="1"/>
    <xf numFmtId="43" fontId="25" fillId="0" borderId="5" xfId="7" applyFont="1" applyBorder="1"/>
    <xf numFmtId="43" fontId="0" fillId="0" borderId="0" xfId="7" applyFont="1" applyFill="1" applyBorder="1"/>
    <xf numFmtId="43" fontId="23" fillId="0" borderId="0" xfId="6" applyNumberFormat="1"/>
    <xf numFmtId="0" fontId="24" fillId="12" borderId="7" xfId="6" applyFont="1" applyFill="1" applyBorder="1"/>
    <xf numFmtId="0" fontId="24" fillId="13" borderId="7" xfId="6" applyFont="1" applyFill="1" applyBorder="1"/>
    <xf numFmtId="43" fontId="25" fillId="0" borderId="5" xfId="7" applyFont="1" applyFill="1" applyBorder="1"/>
    <xf numFmtId="0" fontId="26" fillId="0" borderId="0" xfId="6" applyFont="1"/>
    <xf numFmtId="43" fontId="26" fillId="0" borderId="5" xfId="7" applyFont="1" applyBorder="1"/>
    <xf numFmtId="43" fontId="26" fillId="20" borderId="5" xfId="7" applyFont="1" applyFill="1" applyBorder="1"/>
    <xf numFmtId="43" fontId="27" fillId="0" borderId="5" xfId="7" applyFont="1" applyBorder="1"/>
    <xf numFmtId="43" fontId="26" fillId="0" borderId="5" xfId="7" applyFont="1" applyFill="1" applyBorder="1"/>
    <xf numFmtId="43" fontId="27" fillId="0" borderId="5" xfId="7" applyFont="1" applyFill="1" applyBorder="1"/>
    <xf numFmtId="43" fontId="26" fillId="0" borderId="0" xfId="7" applyFont="1" applyFill="1" applyBorder="1"/>
    <xf numFmtId="0" fontId="23" fillId="0" borderId="0" xfId="6" applyFill="1" applyBorder="1"/>
    <xf numFmtId="43" fontId="28" fillId="0" borderId="0" xfId="6" applyNumberFormat="1" applyFont="1"/>
    <xf numFmtId="0" fontId="12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10" fillId="8" borderId="0" xfId="0" applyFont="1" applyFill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189" fontId="29" fillId="24" borderId="5" xfId="8" applyNumberFormat="1" applyFont="1" applyFill="1" applyBorder="1" applyAlignment="1">
      <alignment horizontal="center" vertical="center"/>
    </xf>
    <xf numFmtId="189" fontId="30" fillId="24" borderId="5" xfId="8" applyNumberFormat="1" applyFont="1" applyFill="1" applyBorder="1" applyAlignment="1">
      <alignment horizontal="center" vertical="center"/>
    </xf>
    <xf numFmtId="0" fontId="31" fillId="0" borderId="0" xfId="8" applyFont="1"/>
    <xf numFmtId="0" fontId="31" fillId="0" borderId="5" xfId="8" applyFont="1" applyBorder="1" applyAlignment="1">
      <alignment horizontal="center"/>
    </xf>
    <xf numFmtId="0" fontId="30" fillId="0" borderId="5" xfId="8" applyFont="1" applyBorder="1" applyAlignment="1">
      <alignment horizontal="center" vertical="center"/>
    </xf>
    <xf numFmtId="0" fontId="30" fillId="0" borderId="5" xfId="8" applyFont="1" applyBorder="1" applyAlignment="1">
      <alignment vertical="center"/>
    </xf>
    <xf numFmtId="0" fontId="31" fillId="0" borderId="5" xfId="8" applyFont="1" applyBorder="1"/>
    <xf numFmtId="0" fontId="1" fillId="0" borderId="0" xfId="8"/>
    <xf numFmtId="0" fontId="32" fillId="0" borderId="5" xfId="8" applyFont="1" applyBorder="1" applyAlignment="1">
      <alignment horizontal="center" vertical="center"/>
    </xf>
    <xf numFmtId="0" fontId="32" fillId="0" borderId="5" xfId="8" applyFont="1" applyBorder="1" applyAlignment="1">
      <alignment vertical="center"/>
    </xf>
    <xf numFmtId="4" fontId="32" fillId="0" borderId="5" xfId="8" applyNumberFormat="1" applyFont="1" applyBorder="1" applyAlignment="1">
      <alignment vertical="center"/>
    </xf>
    <xf numFmtId="10" fontId="33" fillId="0" borderId="5" xfId="8" applyNumberFormat="1" applyFont="1" applyBorder="1" applyAlignment="1">
      <alignment vertical="center"/>
    </xf>
    <xf numFmtId="2" fontId="31" fillId="0" borderId="5" xfId="8" applyNumberFormat="1" applyFont="1" applyBorder="1"/>
    <xf numFmtId="0" fontId="30" fillId="20" borderId="5" xfId="8" applyFont="1" applyFill="1" applyBorder="1" applyAlignment="1">
      <alignment vertical="center"/>
    </xf>
    <xf numFmtId="2" fontId="32" fillId="0" borderId="5" xfId="8" applyNumberFormat="1" applyFont="1" applyBorder="1" applyAlignment="1">
      <alignment vertical="center"/>
    </xf>
    <xf numFmtId="2" fontId="33" fillId="0" borderId="5" xfId="8" applyNumberFormat="1" applyFont="1" applyBorder="1" applyAlignment="1">
      <alignment vertical="center"/>
    </xf>
    <xf numFmtId="0" fontId="30" fillId="13" borderId="5" xfId="8" applyFont="1" applyFill="1" applyBorder="1" applyAlignment="1">
      <alignment vertical="center"/>
    </xf>
    <xf numFmtId="14" fontId="34" fillId="0" borderId="5" xfId="8" applyNumberFormat="1" applyFont="1" applyBorder="1" applyAlignment="1">
      <alignment vertical="center"/>
    </xf>
    <xf numFmtId="0" fontId="30" fillId="0" borderId="0" xfId="8" applyFont="1" applyAlignment="1">
      <alignment vertical="center"/>
    </xf>
    <xf numFmtId="0" fontId="35" fillId="0" borderId="5" xfId="8" applyFont="1" applyBorder="1" applyAlignment="1">
      <alignment vertical="center"/>
    </xf>
    <xf numFmtId="0" fontId="31" fillId="0" borderId="0" xfId="8" applyFont="1" applyAlignment="1">
      <alignment horizontal="center"/>
    </xf>
    <xf numFmtId="0" fontId="31" fillId="13" borderId="5" xfId="8" applyFont="1" applyFill="1" applyBorder="1"/>
    <xf numFmtId="43" fontId="31" fillId="24" borderId="5" xfId="9" applyFont="1" applyFill="1" applyBorder="1"/>
    <xf numFmtId="0" fontId="31" fillId="24" borderId="5" xfId="8" applyFont="1" applyFill="1" applyBorder="1"/>
    <xf numFmtId="43" fontId="35" fillId="24" borderId="5" xfId="9" applyFont="1" applyFill="1" applyBorder="1"/>
    <xf numFmtId="43" fontId="36" fillId="24" borderId="5" xfId="9" applyFont="1" applyFill="1" applyBorder="1"/>
    <xf numFmtId="0" fontId="37" fillId="0" borderId="5" xfId="8" applyFont="1" applyBorder="1" applyAlignment="1">
      <alignment horizontal="left"/>
    </xf>
    <xf numFmtId="2" fontId="31" fillId="0" borderId="0" xfId="8" applyNumberFormat="1" applyFont="1" applyBorder="1"/>
    <xf numFmtId="0" fontId="37" fillId="0" borderId="5" xfId="8" applyFont="1" applyBorder="1" applyAlignment="1">
      <alignment horizontal="left" vertical="center"/>
    </xf>
    <xf numFmtId="0" fontId="38" fillId="0" borderId="5" xfId="8" applyFont="1" applyBorder="1" applyAlignment="1">
      <alignment vertical="top" wrapText="1"/>
    </xf>
    <xf numFmtId="190" fontId="31" fillId="0" borderId="5" xfId="8" applyNumberFormat="1" applyFont="1" applyBorder="1"/>
    <xf numFmtId="4" fontId="31" fillId="0" borderId="5" xfId="8" applyNumberFormat="1" applyFont="1" applyBorder="1"/>
    <xf numFmtId="0" fontId="31" fillId="0" borderId="0" xfId="8" applyFont="1" applyBorder="1" applyAlignment="1">
      <alignment horizontal="center"/>
    </xf>
    <xf numFmtId="0" fontId="31" fillId="0" borderId="0" xfId="8" applyFont="1" applyBorder="1"/>
    <xf numFmtId="0" fontId="39" fillId="0" borderId="0" xfId="8" applyFont="1" applyAlignment="1">
      <alignment vertical="center"/>
    </xf>
    <xf numFmtId="4" fontId="30" fillId="0" borderId="5" xfId="8" applyNumberFormat="1" applyFont="1" applyBorder="1" applyAlignment="1">
      <alignment vertical="center"/>
    </xf>
    <xf numFmtId="10" fontId="40" fillId="0" borderId="5" xfId="8" applyNumberFormat="1" applyFont="1" applyBorder="1" applyAlignment="1">
      <alignment vertical="center"/>
    </xf>
    <xf numFmtId="2" fontId="30" fillId="0" borderId="5" xfId="8" applyNumberFormat="1" applyFont="1" applyBorder="1" applyAlignment="1">
      <alignment vertical="center"/>
    </xf>
    <xf numFmtId="2" fontId="29" fillId="0" borderId="5" xfId="8" applyNumberFormat="1" applyFont="1" applyBorder="1"/>
    <xf numFmtId="0" fontId="32" fillId="13" borderId="5" xfId="8" applyFont="1" applyFill="1" applyBorder="1" applyAlignment="1">
      <alignment vertical="center"/>
    </xf>
  </cellXfs>
  <cellStyles count="10">
    <cellStyle name="Comma 2" xfId="2"/>
    <cellStyle name="Comma 3" xfId="7"/>
    <cellStyle name="Comma 4" xfId="9"/>
    <cellStyle name="Normal" xfId="0" builtinId="0"/>
    <cellStyle name="Normal 2" xfId="1"/>
    <cellStyle name="Normal 3" xfId="6"/>
    <cellStyle name="Normal 4" xfId="8"/>
    <cellStyle name="Normal_data" xfId="5"/>
    <cellStyle name="Normal_data_1" xfId="4"/>
    <cellStyle name="Normal_data_3" xfId="3"/>
  </cellStyles>
  <dxfs count="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3"/>
  <sheetViews>
    <sheetView zoomScale="150" zoomScaleNormal="150" workbookViewId="0">
      <pane xSplit="3" ySplit="1" topLeftCell="D263" activePane="bottomRight" state="frozen"/>
      <selection pane="topRight" activeCell="D1" sqref="D1"/>
      <selection pane="bottomLeft" activeCell="A2" sqref="A2"/>
      <selection pane="bottomRight" activeCell="C274" sqref="C274"/>
    </sheetView>
  </sheetViews>
  <sheetFormatPr defaultRowHeight="14.25" x14ac:dyDescent="0.2"/>
  <cols>
    <col min="1" max="1" width="3.375" customWidth="1"/>
    <col min="2" max="2" width="9.5" style="16" customWidth="1"/>
    <col min="3" max="3" width="34.5" customWidth="1"/>
    <col min="4" max="4" width="10.625" customWidth="1"/>
    <col min="5" max="5" width="11.125" customWidth="1"/>
    <col min="6" max="6" width="10.5" customWidth="1"/>
  </cols>
  <sheetData>
    <row r="1" spans="1:7" ht="21" x14ac:dyDescent="0.2">
      <c r="A1" s="1" t="s">
        <v>0</v>
      </c>
      <c r="B1" s="1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2">
        <v>1</v>
      </c>
      <c r="B2" s="13">
        <v>1101010101.1010001</v>
      </c>
      <c r="C2" s="3" t="s">
        <v>7</v>
      </c>
      <c r="D2" s="4">
        <v>3502983</v>
      </c>
      <c r="E2" s="4">
        <v>3499692</v>
      </c>
      <c r="F2" s="4">
        <v>40158</v>
      </c>
      <c r="G2" s="5">
        <v>0</v>
      </c>
    </row>
    <row r="3" spans="1:7" x14ac:dyDescent="0.2">
      <c r="A3" s="6">
        <v>2</v>
      </c>
      <c r="B3" s="14">
        <v>1101020501.1010001</v>
      </c>
      <c r="C3" s="7" t="s">
        <v>8</v>
      </c>
      <c r="D3" s="8">
        <v>2683162.2599999998</v>
      </c>
      <c r="E3" s="8">
        <v>1428904.51</v>
      </c>
      <c r="F3" s="8">
        <v>1683450.75</v>
      </c>
      <c r="G3" s="9">
        <v>0</v>
      </c>
    </row>
    <row r="4" spans="1:7" x14ac:dyDescent="0.2">
      <c r="A4" s="2">
        <v>3</v>
      </c>
      <c r="B4" s="13">
        <v>1101020501.1010101</v>
      </c>
      <c r="C4" s="3" t="s">
        <v>9</v>
      </c>
      <c r="D4" s="4">
        <v>399947</v>
      </c>
      <c r="E4" s="4">
        <v>862098</v>
      </c>
      <c r="F4" s="4">
        <v>1648390.2</v>
      </c>
      <c r="G4" s="5">
        <v>0</v>
      </c>
    </row>
    <row r="5" spans="1:7" x14ac:dyDescent="0.2">
      <c r="A5" s="6">
        <v>4</v>
      </c>
      <c r="B5" s="14">
        <v>1101020603.1010001</v>
      </c>
      <c r="C5" s="7" t="s">
        <v>10</v>
      </c>
      <c r="D5" s="8">
        <v>18208324.420000002</v>
      </c>
      <c r="E5" s="8">
        <v>18208324.420000002</v>
      </c>
      <c r="F5" s="9">
        <v>0</v>
      </c>
      <c r="G5" s="9">
        <v>0</v>
      </c>
    </row>
    <row r="6" spans="1:7" x14ac:dyDescent="0.2">
      <c r="A6" s="2">
        <v>5</v>
      </c>
      <c r="B6" s="13">
        <v>1101020603.1010201</v>
      </c>
      <c r="C6" s="3" t="s">
        <v>11</v>
      </c>
      <c r="D6" s="5">
        <v>0</v>
      </c>
      <c r="E6" s="5">
        <v>0</v>
      </c>
      <c r="F6" s="5">
        <v>0</v>
      </c>
      <c r="G6" s="5">
        <v>0</v>
      </c>
    </row>
    <row r="7" spans="1:7" x14ac:dyDescent="0.2">
      <c r="A7" s="6">
        <v>6</v>
      </c>
      <c r="B7" s="14">
        <v>1101020603.1010301</v>
      </c>
      <c r="C7" s="7" t="s">
        <v>12</v>
      </c>
      <c r="D7" s="9">
        <v>0</v>
      </c>
      <c r="E7" s="8">
        <v>30000</v>
      </c>
      <c r="F7" s="9">
        <v>0</v>
      </c>
      <c r="G7" s="9">
        <v>0</v>
      </c>
    </row>
    <row r="8" spans="1:7" x14ac:dyDescent="0.2">
      <c r="A8" s="2">
        <v>7</v>
      </c>
      <c r="B8" s="13">
        <v>1101030101.1010101</v>
      </c>
      <c r="C8" s="3" t="s">
        <v>13</v>
      </c>
      <c r="D8" s="4">
        <v>12607648.689999999</v>
      </c>
      <c r="E8" s="4">
        <v>12607648.689999999</v>
      </c>
      <c r="F8" s="5">
        <v>0</v>
      </c>
      <c r="G8" s="5">
        <v>0</v>
      </c>
    </row>
    <row r="9" spans="1:7" x14ac:dyDescent="0.2">
      <c r="A9" s="6">
        <v>8</v>
      </c>
      <c r="B9" s="14">
        <v>1101030101.1010201</v>
      </c>
      <c r="C9" s="7" t="s">
        <v>14</v>
      </c>
      <c r="D9" s="8">
        <v>9340</v>
      </c>
      <c r="E9" s="8">
        <v>9340</v>
      </c>
      <c r="F9" s="9">
        <v>0</v>
      </c>
      <c r="G9" s="9">
        <v>0</v>
      </c>
    </row>
    <row r="10" spans="1:7" x14ac:dyDescent="0.2">
      <c r="A10" s="2">
        <v>9</v>
      </c>
      <c r="B10" s="13">
        <v>1101030101.1010301</v>
      </c>
      <c r="C10" s="3" t="s">
        <v>15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">
      <c r="A11" s="6">
        <v>10</v>
      </c>
      <c r="B11" s="14">
        <v>1101030101.1010399</v>
      </c>
      <c r="C11" s="7" t="s">
        <v>16</v>
      </c>
      <c r="D11" s="8">
        <v>11407142.140000001</v>
      </c>
      <c r="E11" s="8">
        <v>11407142.140000001</v>
      </c>
      <c r="F11" s="9">
        <v>0</v>
      </c>
      <c r="G11" s="9">
        <v>0</v>
      </c>
    </row>
    <row r="12" spans="1:7" x14ac:dyDescent="0.2">
      <c r="A12" s="2">
        <v>11</v>
      </c>
      <c r="B12" s="13">
        <v>1101030101.1010499</v>
      </c>
      <c r="C12" s="3" t="s">
        <v>17</v>
      </c>
      <c r="D12" s="4">
        <v>70190.990000000005</v>
      </c>
      <c r="E12" s="4">
        <v>70190.990000000005</v>
      </c>
      <c r="F12" s="5">
        <v>0</v>
      </c>
      <c r="G12" s="5">
        <v>0</v>
      </c>
    </row>
    <row r="13" spans="1:7" x14ac:dyDescent="0.2">
      <c r="A13" s="6">
        <v>12</v>
      </c>
      <c r="B13" s="14">
        <v>1101030101.1010599</v>
      </c>
      <c r="C13" s="7" t="s">
        <v>18</v>
      </c>
      <c r="D13" s="8">
        <v>184452</v>
      </c>
      <c r="E13" s="8">
        <v>184452</v>
      </c>
      <c r="F13" s="9">
        <v>0</v>
      </c>
      <c r="G13" s="9">
        <v>0</v>
      </c>
    </row>
    <row r="14" spans="1:7" x14ac:dyDescent="0.2">
      <c r="A14" s="2">
        <v>13</v>
      </c>
      <c r="B14" s="13">
        <v>1101030101.1010699</v>
      </c>
      <c r="C14" s="3" t="s">
        <v>19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">
      <c r="A15" s="6">
        <v>14</v>
      </c>
      <c r="B15" s="14">
        <v>1101030101.1010799</v>
      </c>
      <c r="C15" s="7" t="s">
        <v>20</v>
      </c>
      <c r="D15" s="9">
        <v>0</v>
      </c>
      <c r="E15" s="9">
        <v>0</v>
      </c>
      <c r="F15" s="9">
        <v>0</v>
      </c>
      <c r="G15" s="9">
        <v>0</v>
      </c>
    </row>
    <row r="16" spans="1:7" x14ac:dyDescent="0.2">
      <c r="A16" s="2">
        <v>15</v>
      </c>
      <c r="B16" s="13">
        <v>1101030101.10109</v>
      </c>
      <c r="C16" s="3" t="s">
        <v>21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">
      <c r="A17" s="6">
        <v>16</v>
      </c>
      <c r="B17" s="14">
        <v>1101030101.10111</v>
      </c>
      <c r="C17" s="7" t="s">
        <v>22</v>
      </c>
      <c r="D17" s="8">
        <v>274400</v>
      </c>
      <c r="E17" s="9">
        <v>0</v>
      </c>
      <c r="F17" s="8">
        <v>387951.01</v>
      </c>
      <c r="G17" s="9">
        <v>0</v>
      </c>
    </row>
    <row r="18" spans="1:7" x14ac:dyDescent="0.2">
      <c r="A18" s="2">
        <v>17</v>
      </c>
      <c r="B18" s="13">
        <v>1101030101.10115</v>
      </c>
      <c r="C18" s="3" t="s">
        <v>23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">
      <c r="A19" s="6">
        <v>18</v>
      </c>
      <c r="B19" s="14">
        <v>1101030101.1011701</v>
      </c>
      <c r="C19" s="7" t="s">
        <v>24</v>
      </c>
      <c r="D19" s="8">
        <v>3274840</v>
      </c>
      <c r="E19" s="8">
        <v>3274840</v>
      </c>
      <c r="F19" s="9">
        <v>0</v>
      </c>
      <c r="G19" s="9">
        <v>0</v>
      </c>
    </row>
    <row r="20" spans="1:7" x14ac:dyDescent="0.2">
      <c r="A20" s="2">
        <v>19</v>
      </c>
      <c r="B20" s="13">
        <v>1101030101.1011801</v>
      </c>
      <c r="C20" s="3" t="s">
        <v>25</v>
      </c>
      <c r="D20" s="4">
        <v>2890167.64</v>
      </c>
      <c r="E20" s="4">
        <v>2890167.64</v>
      </c>
      <c r="F20" s="5">
        <v>0</v>
      </c>
      <c r="G20" s="5">
        <v>0</v>
      </c>
    </row>
    <row r="21" spans="1:7" x14ac:dyDescent="0.2">
      <c r="A21" s="6">
        <v>20</v>
      </c>
      <c r="B21" s="14">
        <v>1101030102.1010101</v>
      </c>
      <c r="C21" s="7" t="s">
        <v>26</v>
      </c>
      <c r="D21" s="8">
        <v>533641.35</v>
      </c>
      <c r="E21" s="8">
        <v>9525041.9600000009</v>
      </c>
      <c r="F21" s="8">
        <v>5957955.6200000001</v>
      </c>
      <c r="G21" s="9">
        <v>0</v>
      </c>
    </row>
    <row r="22" spans="1:7" x14ac:dyDescent="0.2">
      <c r="A22" s="2">
        <v>21</v>
      </c>
      <c r="B22" s="13">
        <v>1101030102.1010201</v>
      </c>
      <c r="C22" s="3" t="s">
        <v>27</v>
      </c>
      <c r="D22" s="4">
        <v>2742</v>
      </c>
      <c r="E22" s="4">
        <v>10429</v>
      </c>
      <c r="F22" s="4">
        <v>546995.06000000006</v>
      </c>
      <c r="G22" s="5">
        <v>0</v>
      </c>
    </row>
    <row r="23" spans="1:7" x14ac:dyDescent="0.2">
      <c r="A23" s="6">
        <v>22</v>
      </c>
      <c r="B23" s="14">
        <v>1101030102.1010301</v>
      </c>
      <c r="C23" s="7" t="s">
        <v>28</v>
      </c>
      <c r="D23" s="9">
        <v>0</v>
      </c>
      <c r="E23" s="9">
        <v>0</v>
      </c>
      <c r="F23" s="9">
        <v>101.43</v>
      </c>
      <c r="G23" s="9">
        <v>0</v>
      </c>
    </row>
    <row r="24" spans="1:7" x14ac:dyDescent="0.2">
      <c r="A24" s="2">
        <v>23</v>
      </c>
      <c r="B24" s="13">
        <v>1101030102.1010399</v>
      </c>
      <c r="C24" s="3" t="s">
        <v>29</v>
      </c>
      <c r="D24" s="4">
        <v>9860225.8499999996</v>
      </c>
      <c r="E24" s="4">
        <v>11407490.939999999</v>
      </c>
      <c r="F24" s="4">
        <v>1569952.1</v>
      </c>
      <c r="G24" s="5">
        <v>0</v>
      </c>
    </row>
    <row r="25" spans="1:7" x14ac:dyDescent="0.2">
      <c r="A25" s="6">
        <v>24</v>
      </c>
      <c r="B25" s="14">
        <v>1101030102.1010399</v>
      </c>
      <c r="C25" s="7" t="s">
        <v>30</v>
      </c>
      <c r="D25" s="9">
        <v>0</v>
      </c>
      <c r="E25" s="9">
        <v>0</v>
      </c>
      <c r="F25" s="9">
        <v>0</v>
      </c>
      <c r="G25" s="9">
        <v>0</v>
      </c>
    </row>
    <row r="26" spans="1:7" x14ac:dyDescent="0.2">
      <c r="A26" s="2">
        <v>25</v>
      </c>
      <c r="B26" s="13">
        <v>1101030102.1010499</v>
      </c>
      <c r="C26" s="3" t="s">
        <v>31</v>
      </c>
      <c r="D26" s="4">
        <v>51777</v>
      </c>
      <c r="E26" s="4">
        <v>70190.990000000005</v>
      </c>
      <c r="F26" s="4">
        <v>18702959.82</v>
      </c>
      <c r="G26" s="5">
        <v>0</v>
      </c>
    </row>
    <row r="27" spans="1:7" x14ac:dyDescent="0.2">
      <c r="A27" s="6">
        <v>26</v>
      </c>
      <c r="B27" s="14">
        <v>1101030102.1010699</v>
      </c>
      <c r="C27" s="7" t="s">
        <v>32</v>
      </c>
      <c r="D27" s="9">
        <v>0</v>
      </c>
      <c r="E27" s="8">
        <v>300000</v>
      </c>
      <c r="F27" s="8">
        <v>3783392.67</v>
      </c>
      <c r="G27" s="9">
        <v>0</v>
      </c>
    </row>
    <row r="28" spans="1:7" x14ac:dyDescent="0.2">
      <c r="A28" s="2">
        <v>27</v>
      </c>
      <c r="B28" s="13">
        <v>1101030102.1010799</v>
      </c>
      <c r="C28" s="3" t="s">
        <v>33</v>
      </c>
      <c r="D28" s="5">
        <v>0</v>
      </c>
      <c r="E28" s="5">
        <v>0</v>
      </c>
      <c r="F28" s="4">
        <v>150427.79999999999</v>
      </c>
      <c r="G28" s="5">
        <v>0</v>
      </c>
    </row>
    <row r="29" spans="1:7" x14ac:dyDescent="0.2">
      <c r="A29" s="6">
        <v>28</v>
      </c>
      <c r="B29" s="14">
        <v>1101030102.10109</v>
      </c>
      <c r="C29" s="7" t="s">
        <v>34</v>
      </c>
      <c r="D29" s="9">
        <v>0</v>
      </c>
      <c r="E29" s="8">
        <v>4735.33</v>
      </c>
      <c r="F29" s="8">
        <v>134823.85999999999</v>
      </c>
      <c r="G29" s="9">
        <v>0</v>
      </c>
    </row>
    <row r="30" spans="1:7" x14ac:dyDescent="0.2">
      <c r="A30" s="2">
        <v>29</v>
      </c>
      <c r="B30" s="13">
        <v>1101030102.10112</v>
      </c>
      <c r="C30" s="3" t="s">
        <v>35</v>
      </c>
      <c r="D30" s="5">
        <v>500</v>
      </c>
      <c r="E30" s="5">
        <v>0</v>
      </c>
      <c r="F30" s="4">
        <v>643414.67000000004</v>
      </c>
      <c r="G30" s="5">
        <v>0</v>
      </c>
    </row>
    <row r="31" spans="1:7" x14ac:dyDescent="0.2">
      <c r="A31" s="6">
        <v>30</v>
      </c>
      <c r="B31" s="14">
        <v>1101030102.10113</v>
      </c>
      <c r="C31" s="7" t="s">
        <v>36</v>
      </c>
      <c r="D31" s="9">
        <v>0</v>
      </c>
      <c r="E31" s="9">
        <v>0</v>
      </c>
      <c r="F31" s="8">
        <v>26158.75</v>
      </c>
      <c r="G31" s="9">
        <v>0</v>
      </c>
    </row>
    <row r="32" spans="1:7" x14ac:dyDescent="0.2">
      <c r="A32" s="2">
        <v>31</v>
      </c>
      <c r="B32" s="13">
        <v>1101030102.10114</v>
      </c>
      <c r="C32" s="3" t="s">
        <v>37</v>
      </c>
      <c r="D32" s="5">
        <v>0</v>
      </c>
      <c r="E32" s="5">
        <v>0</v>
      </c>
      <c r="F32" s="5">
        <v>0.27</v>
      </c>
      <c r="G32" s="5">
        <v>0</v>
      </c>
    </row>
    <row r="33" spans="1:7" x14ac:dyDescent="0.2">
      <c r="A33" s="6">
        <v>32</v>
      </c>
      <c r="B33" s="14">
        <v>1101030102.10115</v>
      </c>
      <c r="C33" s="7" t="s">
        <v>38</v>
      </c>
      <c r="D33" s="9">
        <v>0</v>
      </c>
      <c r="E33" s="8">
        <v>13695.61</v>
      </c>
      <c r="F33" s="9">
        <v>0</v>
      </c>
      <c r="G33" s="9">
        <v>0</v>
      </c>
    </row>
    <row r="34" spans="1:7" x14ac:dyDescent="0.2">
      <c r="A34" s="2">
        <v>33</v>
      </c>
      <c r="B34" s="13">
        <v>1101030102.10116</v>
      </c>
      <c r="C34" s="3" t="s">
        <v>39</v>
      </c>
      <c r="D34" s="5">
        <v>0</v>
      </c>
      <c r="E34" s="5">
        <v>0</v>
      </c>
      <c r="F34" s="4">
        <v>521005</v>
      </c>
      <c r="G34" s="5">
        <v>0</v>
      </c>
    </row>
    <row r="35" spans="1:7" x14ac:dyDescent="0.2">
      <c r="A35" s="6">
        <v>34</v>
      </c>
      <c r="B35" s="14">
        <v>1101030102.1011801</v>
      </c>
      <c r="C35" s="7" t="s">
        <v>40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">
      <c r="A36" s="2">
        <v>35</v>
      </c>
      <c r="B36" s="13">
        <v>1101030102.1011901</v>
      </c>
      <c r="C36" s="3" t="s">
        <v>41</v>
      </c>
      <c r="D36" s="4">
        <v>2570707.9700000002</v>
      </c>
      <c r="E36" s="4">
        <v>2890167.64</v>
      </c>
      <c r="F36" s="4">
        <v>5750107.7999999998</v>
      </c>
      <c r="G36" s="5">
        <v>0</v>
      </c>
    </row>
    <row r="37" spans="1:7" x14ac:dyDescent="0.2">
      <c r="A37" s="6">
        <v>36</v>
      </c>
      <c r="B37" s="14">
        <v>1101030102.1012001</v>
      </c>
      <c r="C37" s="7" t="s">
        <v>42</v>
      </c>
      <c r="D37" s="8">
        <v>242628.25</v>
      </c>
      <c r="E37" s="8">
        <v>810743.75</v>
      </c>
      <c r="F37" s="9">
        <v>0</v>
      </c>
      <c r="G37" s="9">
        <v>0</v>
      </c>
    </row>
    <row r="38" spans="1:7" x14ac:dyDescent="0.2">
      <c r="A38" s="2">
        <v>37</v>
      </c>
      <c r="B38" s="13">
        <v>1101030102.1012101</v>
      </c>
      <c r="C38" s="3" t="s">
        <v>40</v>
      </c>
      <c r="D38" s="4">
        <v>8080613.9400000004</v>
      </c>
      <c r="E38" s="4">
        <v>3274840</v>
      </c>
      <c r="F38" s="4">
        <v>4805773.9400000004</v>
      </c>
      <c r="G38" s="5">
        <v>0</v>
      </c>
    </row>
    <row r="39" spans="1:7" x14ac:dyDescent="0.2">
      <c r="A39" s="6">
        <v>38</v>
      </c>
      <c r="B39" s="14">
        <v>1101030102.10201</v>
      </c>
      <c r="C39" s="7" t="s">
        <v>43</v>
      </c>
      <c r="D39" s="9">
        <v>0</v>
      </c>
      <c r="E39" s="9">
        <v>0</v>
      </c>
      <c r="F39" s="9">
        <v>0</v>
      </c>
      <c r="G39" s="9">
        <v>0</v>
      </c>
    </row>
    <row r="40" spans="1:7" x14ac:dyDescent="0.2">
      <c r="A40" s="2">
        <v>39</v>
      </c>
      <c r="B40" s="13">
        <v>1101030102.10201</v>
      </c>
      <c r="C40" s="3" t="s">
        <v>44</v>
      </c>
      <c r="D40" s="5">
        <v>0</v>
      </c>
      <c r="E40" s="4">
        <v>1658526.73</v>
      </c>
      <c r="F40" s="4">
        <v>127782.74</v>
      </c>
      <c r="G40" s="5">
        <v>0</v>
      </c>
    </row>
    <row r="41" spans="1:7" x14ac:dyDescent="0.2">
      <c r="A41" s="6">
        <v>40</v>
      </c>
      <c r="B41" s="14">
        <v>1101030102.10201</v>
      </c>
      <c r="C41" s="7" t="s">
        <v>45</v>
      </c>
      <c r="D41" s="9">
        <v>0</v>
      </c>
      <c r="E41" s="8">
        <v>1424080</v>
      </c>
      <c r="F41" s="8">
        <v>6563400</v>
      </c>
      <c r="G41" s="9">
        <v>0</v>
      </c>
    </row>
    <row r="42" spans="1:7" x14ac:dyDescent="0.2">
      <c r="A42" s="2">
        <v>41</v>
      </c>
      <c r="B42" s="13">
        <v>1101030102.10203</v>
      </c>
      <c r="C42" s="3" t="s">
        <v>46</v>
      </c>
      <c r="D42" s="4">
        <v>3147</v>
      </c>
      <c r="E42" s="5">
        <v>0</v>
      </c>
      <c r="F42" s="4">
        <v>884321</v>
      </c>
      <c r="G42" s="5">
        <v>0</v>
      </c>
    </row>
    <row r="43" spans="1:7" x14ac:dyDescent="0.2">
      <c r="A43" s="6">
        <v>42</v>
      </c>
      <c r="B43" s="14">
        <v>1101030102.1020401</v>
      </c>
      <c r="C43" s="7" t="s">
        <v>47</v>
      </c>
      <c r="D43" s="8">
        <v>4819119.42</v>
      </c>
      <c r="E43" s="8">
        <v>184464</v>
      </c>
      <c r="F43" s="8">
        <v>13014483.939999999</v>
      </c>
      <c r="G43" s="9">
        <v>0</v>
      </c>
    </row>
    <row r="44" spans="1:7" x14ac:dyDescent="0.2">
      <c r="A44" s="2">
        <v>43</v>
      </c>
      <c r="B44" s="13">
        <v>1101030102.1020501</v>
      </c>
      <c r="C44" s="3" t="s">
        <v>48</v>
      </c>
      <c r="D44" s="4">
        <v>300000</v>
      </c>
      <c r="E44" s="5">
        <v>0</v>
      </c>
      <c r="F44" s="4">
        <v>2023304.93</v>
      </c>
      <c r="G44" s="5">
        <v>0</v>
      </c>
    </row>
    <row r="45" spans="1:7" x14ac:dyDescent="0.2">
      <c r="A45" s="6">
        <v>44</v>
      </c>
      <c r="B45" s="14">
        <v>1101030102.1040101</v>
      </c>
      <c r="C45" s="7" t="s">
        <v>49</v>
      </c>
      <c r="D45" s="9">
        <v>0</v>
      </c>
      <c r="E45" s="8">
        <v>8080613.9400000004</v>
      </c>
      <c r="F45" s="9">
        <v>0</v>
      </c>
      <c r="G45" s="9">
        <v>0</v>
      </c>
    </row>
    <row r="46" spans="1:7" x14ac:dyDescent="0.2">
      <c r="A46" s="2">
        <v>45</v>
      </c>
      <c r="B46" s="13">
        <v>1101030102.1040201</v>
      </c>
      <c r="C46" s="3" t="s">
        <v>50</v>
      </c>
      <c r="D46" s="4">
        <v>13695.61</v>
      </c>
      <c r="E46" s="5">
        <v>0</v>
      </c>
      <c r="F46" s="4">
        <v>13695.61</v>
      </c>
      <c r="G46" s="5">
        <v>0</v>
      </c>
    </row>
    <row r="47" spans="1:7" x14ac:dyDescent="0.2">
      <c r="A47" s="6">
        <v>46</v>
      </c>
      <c r="B47" s="14">
        <v>1101030102.1040299</v>
      </c>
      <c r="C47" s="7" t="s">
        <v>51</v>
      </c>
      <c r="D47" s="8">
        <v>810743.75</v>
      </c>
      <c r="E47" s="9">
        <v>0</v>
      </c>
      <c r="F47" s="8">
        <v>810743.75</v>
      </c>
      <c r="G47" s="9">
        <v>0</v>
      </c>
    </row>
    <row r="48" spans="1:7" x14ac:dyDescent="0.2">
      <c r="A48" s="2">
        <v>47</v>
      </c>
      <c r="B48" s="13">
        <v>1101030102.1040399</v>
      </c>
      <c r="C48" s="3" t="s">
        <v>52</v>
      </c>
      <c r="D48" s="4">
        <v>30000</v>
      </c>
      <c r="E48" s="5">
        <v>0</v>
      </c>
      <c r="F48" s="4">
        <v>30000</v>
      </c>
      <c r="G48" s="5">
        <v>0</v>
      </c>
    </row>
    <row r="49" spans="1:7" x14ac:dyDescent="0.2">
      <c r="A49" s="6">
        <v>48</v>
      </c>
      <c r="B49" s="14">
        <v>1101030102.1040499</v>
      </c>
      <c r="C49" s="7" t="s">
        <v>53</v>
      </c>
      <c r="D49" s="9">
        <v>0</v>
      </c>
      <c r="E49" s="9">
        <v>0</v>
      </c>
      <c r="F49" s="9">
        <v>0</v>
      </c>
      <c r="G49" s="9">
        <v>0</v>
      </c>
    </row>
    <row r="50" spans="1:7" x14ac:dyDescent="0.2">
      <c r="A50" s="2">
        <v>49</v>
      </c>
      <c r="B50" s="13">
        <v>1101030102.1040599</v>
      </c>
      <c r="C50" s="3" t="s">
        <v>54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">
      <c r="A51" s="6">
        <v>50</v>
      </c>
      <c r="B51" s="14">
        <v>1102010108.1010001</v>
      </c>
      <c r="C51" s="7" t="s">
        <v>55</v>
      </c>
      <c r="D51" s="8">
        <v>607483.31000000006</v>
      </c>
      <c r="E51" s="8">
        <v>67039</v>
      </c>
      <c r="F51" s="8">
        <v>2583124.31</v>
      </c>
      <c r="G51" s="9">
        <v>0</v>
      </c>
    </row>
    <row r="52" spans="1:7" x14ac:dyDescent="0.2">
      <c r="A52" s="2">
        <v>51</v>
      </c>
      <c r="B52" s="13">
        <v>1102010108.201</v>
      </c>
      <c r="C52" s="3" t="s">
        <v>56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">
      <c r="A53" s="6">
        <v>52</v>
      </c>
      <c r="B53" s="14">
        <v>1102010108.3010001</v>
      </c>
      <c r="C53" s="7" t="s">
        <v>57</v>
      </c>
      <c r="D53" s="9">
        <v>0</v>
      </c>
      <c r="E53" s="9">
        <v>0</v>
      </c>
      <c r="F53" s="8">
        <v>9219311.1999999993</v>
      </c>
      <c r="G53" s="9">
        <v>0</v>
      </c>
    </row>
    <row r="54" spans="1:7" x14ac:dyDescent="0.2">
      <c r="A54" s="2">
        <v>53</v>
      </c>
      <c r="B54" s="13">
        <v>1102050107.1029999</v>
      </c>
      <c r="C54" s="3" t="s">
        <v>58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">
      <c r="A55" s="6">
        <v>54</v>
      </c>
      <c r="B55" s="14">
        <v>1102050123.1029999</v>
      </c>
      <c r="C55" s="7" t="s">
        <v>59</v>
      </c>
      <c r="D55" s="9">
        <v>0</v>
      </c>
      <c r="E55" s="8">
        <v>3653</v>
      </c>
      <c r="F55" s="9">
        <v>0</v>
      </c>
      <c r="G55" s="8">
        <v>193715.37</v>
      </c>
    </row>
    <row r="56" spans="1:7" x14ac:dyDescent="0.2">
      <c r="A56" s="2">
        <v>55</v>
      </c>
      <c r="B56" s="13">
        <v>1102050123.1140001</v>
      </c>
      <c r="C56" s="3" t="s">
        <v>60</v>
      </c>
      <c r="D56" s="5">
        <v>0</v>
      </c>
      <c r="E56" s="4">
        <v>12008</v>
      </c>
      <c r="F56" s="5">
        <v>0</v>
      </c>
      <c r="G56" s="4">
        <v>327912.45</v>
      </c>
    </row>
    <row r="57" spans="1:7" x14ac:dyDescent="0.2">
      <c r="A57" s="6">
        <v>56</v>
      </c>
      <c r="B57" s="14">
        <v>1102050123.115</v>
      </c>
      <c r="C57" s="7" t="s">
        <v>61</v>
      </c>
      <c r="D57" s="9">
        <v>0</v>
      </c>
      <c r="E57" s="8">
        <v>57225.15</v>
      </c>
      <c r="F57" s="9">
        <v>0</v>
      </c>
      <c r="G57" s="8">
        <v>623958.1</v>
      </c>
    </row>
    <row r="58" spans="1:7" x14ac:dyDescent="0.2">
      <c r="A58" s="2">
        <v>57</v>
      </c>
      <c r="B58" s="13">
        <v>1102050124.1010001</v>
      </c>
      <c r="C58" s="3" t="s">
        <v>62</v>
      </c>
      <c r="D58" s="4">
        <v>2679627.65</v>
      </c>
      <c r="E58" s="4">
        <v>2679627.65</v>
      </c>
      <c r="F58" s="4">
        <v>11818</v>
      </c>
      <c r="G58" s="5">
        <v>0</v>
      </c>
    </row>
    <row r="59" spans="1:7" x14ac:dyDescent="0.2">
      <c r="A59" s="6">
        <v>58</v>
      </c>
      <c r="B59" s="14">
        <v>1102050194.102</v>
      </c>
      <c r="C59" s="7" t="s">
        <v>63</v>
      </c>
      <c r="D59" s="8">
        <v>93750</v>
      </c>
      <c r="E59" s="8">
        <v>57220</v>
      </c>
      <c r="F59" s="8">
        <v>1937153.75</v>
      </c>
      <c r="G59" s="9">
        <v>0</v>
      </c>
    </row>
    <row r="60" spans="1:7" x14ac:dyDescent="0.2">
      <c r="A60" s="2">
        <v>59</v>
      </c>
      <c r="B60" s="13">
        <v>1102050194.105</v>
      </c>
      <c r="C60" s="3" t="s">
        <v>64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">
      <c r="A61" s="6">
        <v>60</v>
      </c>
      <c r="B61" s="14">
        <v>1102050194.1110001</v>
      </c>
      <c r="C61" s="7" t="s">
        <v>65</v>
      </c>
      <c r="D61" s="8">
        <v>9190</v>
      </c>
      <c r="E61" s="8">
        <v>38498.51</v>
      </c>
      <c r="F61" s="8">
        <v>330368.55</v>
      </c>
      <c r="G61" s="9">
        <v>0</v>
      </c>
    </row>
    <row r="62" spans="1:7" x14ac:dyDescent="0.2">
      <c r="A62" s="2">
        <v>61</v>
      </c>
      <c r="B62" s="13">
        <v>1102050194.112</v>
      </c>
      <c r="C62" s="3" t="s">
        <v>66</v>
      </c>
      <c r="D62" s="4">
        <v>12640</v>
      </c>
      <c r="E62" s="5">
        <v>0</v>
      </c>
      <c r="F62" s="4">
        <v>345171</v>
      </c>
      <c r="G62" s="5">
        <v>0</v>
      </c>
    </row>
    <row r="63" spans="1:7" x14ac:dyDescent="0.2">
      <c r="A63" s="6">
        <v>62</v>
      </c>
      <c r="B63" s="14">
        <v>1102050194.1129999</v>
      </c>
      <c r="C63" s="7" t="s">
        <v>67</v>
      </c>
      <c r="D63" s="8">
        <v>60237</v>
      </c>
      <c r="E63" s="9">
        <v>0</v>
      </c>
      <c r="F63" s="8">
        <v>656798</v>
      </c>
      <c r="G63" s="9">
        <v>0</v>
      </c>
    </row>
    <row r="64" spans="1:7" x14ac:dyDescent="0.2">
      <c r="A64" s="2">
        <v>63</v>
      </c>
      <c r="B64" s="13">
        <v>1102050194.201</v>
      </c>
      <c r="C64" s="29" t="s">
        <v>68</v>
      </c>
      <c r="D64" s="4">
        <v>5369114</v>
      </c>
      <c r="E64" s="21">
        <v>5369114</v>
      </c>
      <c r="F64" s="5">
        <v>0</v>
      </c>
      <c r="G64" s="5">
        <v>0</v>
      </c>
    </row>
    <row r="65" spans="1:7" x14ac:dyDescent="0.2">
      <c r="A65" s="6">
        <v>64</v>
      </c>
      <c r="B65" s="14">
        <v>1102050194.2019999</v>
      </c>
      <c r="C65" s="7" t="s">
        <v>69</v>
      </c>
      <c r="D65" s="8">
        <v>7016695</v>
      </c>
      <c r="E65" s="8">
        <v>423814</v>
      </c>
      <c r="F65" s="8">
        <v>17969978</v>
      </c>
      <c r="G65" s="9">
        <v>0</v>
      </c>
    </row>
    <row r="66" spans="1:7" x14ac:dyDescent="0.2">
      <c r="A66" s="2">
        <v>65</v>
      </c>
      <c r="B66" s="13">
        <v>1102050194.204</v>
      </c>
      <c r="C66" s="3" t="s">
        <v>70</v>
      </c>
      <c r="D66" s="4">
        <v>1007461.5</v>
      </c>
      <c r="E66" s="4">
        <v>423120</v>
      </c>
      <c r="F66" s="4">
        <v>4447553.9000000004</v>
      </c>
      <c r="G66" s="5">
        <v>0</v>
      </c>
    </row>
    <row r="67" spans="1:7" x14ac:dyDescent="0.2">
      <c r="A67" s="6">
        <v>66</v>
      </c>
      <c r="B67" s="14">
        <v>1102050194.207</v>
      </c>
      <c r="C67" s="7" t="s">
        <v>71</v>
      </c>
      <c r="D67" s="8">
        <v>88160</v>
      </c>
      <c r="E67" s="9">
        <v>0</v>
      </c>
      <c r="F67" s="8">
        <v>165200</v>
      </c>
      <c r="G67" s="9">
        <v>0</v>
      </c>
    </row>
    <row r="68" spans="1:7" x14ac:dyDescent="0.2">
      <c r="A68" s="2">
        <v>67</v>
      </c>
      <c r="B68" s="13">
        <v>1102050194.2079999</v>
      </c>
      <c r="C68" s="3" t="s">
        <v>72</v>
      </c>
      <c r="D68" s="4">
        <v>247889.74</v>
      </c>
      <c r="E68" s="5">
        <v>0</v>
      </c>
      <c r="F68" s="4">
        <v>312179.74</v>
      </c>
      <c r="G68" s="5">
        <v>0</v>
      </c>
    </row>
    <row r="69" spans="1:7" x14ac:dyDescent="0.2">
      <c r="A69" s="6">
        <v>68</v>
      </c>
      <c r="B69" s="14">
        <v>1102050194.3010001</v>
      </c>
      <c r="C69" s="7" t="s">
        <v>73</v>
      </c>
      <c r="D69" s="8">
        <v>2304957.7000000002</v>
      </c>
      <c r="E69" s="8">
        <v>1595509.7</v>
      </c>
      <c r="F69" s="8">
        <v>6995585</v>
      </c>
      <c r="G69" s="9">
        <v>0</v>
      </c>
    </row>
    <row r="70" spans="1:7" x14ac:dyDescent="0.2">
      <c r="A70" s="2">
        <v>69</v>
      </c>
      <c r="B70" s="13">
        <v>1102050194.302</v>
      </c>
      <c r="C70" s="3" t="s">
        <v>74</v>
      </c>
      <c r="D70" s="4">
        <v>4013343.93</v>
      </c>
      <c r="E70" s="4">
        <v>3456141.93</v>
      </c>
      <c r="F70" s="4">
        <v>6549225.25</v>
      </c>
      <c r="G70" s="5">
        <v>0</v>
      </c>
    </row>
    <row r="71" spans="1:7" x14ac:dyDescent="0.2">
      <c r="A71" s="6">
        <v>70</v>
      </c>
      <c r="B71" s="14">
        <v>1102050194.303</v>
      </c>
      <c r="C71" s="7" t="s">
        <v>75</v>
      </c>
      <c r="D71" s="9">
        <v>0</v>
      </c>
      <c r="E71" s="9">
        <v>0</v>
      </c>
      <c r="F71" s="9">
        <v>0</v>
      </c>
      <c r="G71" s="9">
        <v>0</v>
      </c>
    </row>
    <row r="72" spans="1:7" x14ac:dyDescent="0.2">
      <c r="A72" s="2">
        <v>71</v>
      </c>
      <c r="B72" s="13">
        <v>1102050194.3039999</v>
      </c>
      <c r="C72" s="3" t="s">
        <v>76</v>
      </c>
      <c r="D72" s="4">
        <v>11896</v>
      </c>
      <c r="E72" s="4">
        <v>1287</v>
      </c>
      <c r="F72" s="4">
        <v>193261.75</v>
      </c>
      <c r="G72" s="5">
        <v>0</v>
      </c>
    </row>
    <row r="73" spans="1:7" x14ac:dyDescent="0.2">
      <c r="A73" s="6">
        <v>72</v>
      </c>
      <c r="B73" s="14">
        <v>1102050194.3050001</v>
      </c>
      <c r="C73" s="7" t="s">
        <v>77</v>
      </c>
      <c r="D73" s="8">
        <v>114052</v>
      </c>
      <c r="E73" s="8">
        <v>188586.25</v>
      </c>
      <c r="F73" s="8">
        <v>925732.5</v>
      </c>
      <c r="G73" s="9">
        <v>0</v>
      </c>
    </row>
    <row r="74" spans="1:7" x14ac:dyDescent="0.2">
      <c r="A74" s="2">
        <v>73</v>
      </c>
      <c r="B74" s="13">
        <v>1102050194.306</v>
      </c>
      <c r="C74" s="3" t="s">
        <v>78</v>
      </c>
      <c r="D74" s="5">
        <v>0</v>
      </c>
      <c r="E74" s="4">
        <v>22904</v>
      </c>
      <c r="F74" s="4">
        <v>216091.25</v>
      </c>
      <c r="G74" s="5">
        <v>0</v>
      </c>
    </row>
    <row r="75" spans="1:7" x14ac:dyDescent="0.2">
      <c r="A75" s="6">
        <v>74</v>
      </c>
      <c r="B75" s="14">
        <v>1102050194.3069999</v>
      </c>
      <c r="C75" s="7" t="s">
        <v>79</v>
      </c>
      <c r="D75" s="8">
        <v>34570</v>
      </c>
      <c r="E75" s="9">
        <v>0</v>
      </c>
      <c r="F75" s="8">
        <v>310376.5</v>
      </c>
      <c r="G75" s="9">
        <v>0</v>
      </c>
    </row>
    <row r="76" spans="1:7" x14ac:dyDescent="0.2">
      <c r="A76" s="2">
        <v>75</v>
      </c>
      <c r="B76" s="13">
        <v>1102050194.3080001</v>
      </c>
      <c r="C76" s="3" t="s">
        <v>80</v>
      </c>
      <c r="D76" s="5">
        <v>0</v>
      </c>
      <c r="E76" s="5">
        <v>0</v>
      </c>
      <c r="F76" s="4">
        <v>1387599</v>
      </c>
      <c r="G76" s="5">
        <v>0</v>
      </c>
    </row>
    <row r="77" spans="1:7" x14ac:dyDescent="0.2">
      <c r="A77" s="6">
        <v>76</v>
      </c>
      <c r="B77" s="14">
        <v>1102050194.401</v>
      </c>
      <c r="C77" s="7" t="s">
        <v>81</v>
      </c>
      <c r="D77" s="8">
        <v>1728845.86</v>
      </c>
      <c r="E77" s="8">
        <v>205682</v>
      </c>
      <c r="F77" s="8">
        <v>5741321.71</v>
      </c>
      <c r="G77" s="9">
        <v>0</v>
      </c>
    </row>
    <row r="78" spans="1:7" x14ac:dyDescent="0.2">
      <c r="A78" s="2">
        <v>77</v>
      </c>
      <c r="B78" s="13">
        <v>1102050194.402</v>
      </c>
      <c r="C78" s="3" t="s">
        <v>82</v>
      </c>
      <c r="D78" s="4">
        <v>3408576.18</v>
      </c>
      <c r="E78" s="4">
        <v>16635.75</v>
      </c>
      <c r="F78" s="4">
        <v>5973715.8700000001</v>
      </c>
      <c r="G78" s="5">
        <v>0</v>
      </c>
    </row>
    <row r="79" spans="1:7" x14ac:dyDescent="0.2">
      <c r="A79" s="6">
        <v>78</v>
      </c>
      <c r="B79" s="14">
        <v>1102050194.5009999</v>
      </c>
      <c r="C79" s="7" t="s">
        <v>83</v>
      </c>
      <c r="D79" s="8">
        <v>23285</v>
      </c>
      <c r="E79" s="8">
        <v>23285</v>
      </c>
      <c r="F79" s="9">
        <v>0</v>
      </c>
      <c r="G79" s="9">
        <v>0</v>
      </c>
    </row>
    <row r="80" spans="1:7" x14ac:dyDescent="0.2">
      <c r="A80" s="2">
        <v>79</v>
      </c>
      <c r="B80" s="13">
        <v>1102050194.5020001</v>
      </c>
      <c r="C80" s="3" t="s">
        <v>84</v>
      </c>
      <c r="D80" s="5">
        <v>0</v>
      </c>
      <c r="E80" s="5">
        <v>0</v>
      </c>
      <c r="F80" s="5">
        <v>0</v>
      </c>
      <c r="G80" s="5">
        <v>0</v>
      </c>
    </row>
    <row r="81" spans="1:7" x14ac:dyDescent="0.2">
      <c r="A81" s="6">
        <v>80</v>
      </c>
      <c r="B81" s="14">
        <v>1102050194.503</v>
      </c>
      <c r="C81" s="7" t="s">
        <v>85</v>
      </c>
      <c r="D81" s="9">
        <v>0</v>
      </c>
      <c r="E81" s="9">
        <v>0</v>
      </c>
      <c r="F81" s="8">
        <v>55903</v>
      </c>
      <c r="G81" s="9">
        <v>0</v>
      </c>
    </row>
    <row r="82" spans="1:7" x14ac:dyDescent="0.2">
      <c r="A82" s="2">
        <v>81</v>
      </c>
      <c r="B82" s="13">
        <v>1102050194.5039999</v>
      </c>
      <c r="C82" s="3" t="s">
        <v>86</v>
      </c>
      <c r="D82" s="5">
        <v>0</v>
      </c>
      <c r="E82" s="5">
        <v>0</v>
      </c>
      <c r="F82" s="4">
        <v>37566</v>
      </c>
      <c r="G82" s="5">
        <v>0</v>
      </c>
    </row>
    <row r="83" spans="1:7" x14ac:dyDescent="0.2">
      <c r="A83" s="6">
        <v>82</v>
      </c>
      <c r="B83" s="14">
        <v>1102050194.6010001</v>
      </c>
      <c r="C83" s="7" t="s">
        <v>87</v>
      </c>
      <c r="D83" s="8">
        <v>55698</v>
      </c>
      <c r="E83" s="8">
        <v>42124</v>
      </c>
      <c r="F83" s="8">
        <v>140695</v>
      </c>
      <c r="G83" s="9">
        <v>0</v>
      </c>
    </row>
    <row r="84" spans="1:7" x14ac:dyDescent="0.2">
      <c r="A84" s="2">
        <v>83</v>
      </c>
      <c r="B84" s="13">
        <v>1102050194.602</v>
      </c>
      <c r="C84" s="3" t="s">
        <v>88</v>
      </c>
      <c r="D84" s="4">
        <v>626413.75</v>
      </c>
      <c r="E84" s="4">
        <v>768229.75</v>
      </c>
      <c r="F84" s="4">
        <v>1108895.25</v>
      </c>
      <c r="G84" s="5">
        <v>0</v>
      </c>
    </row>
    <row r="85" spans="1:7" x14ac:dyDescent="0.2">
      <c r="A85" s="6">
        <v>84</v>
      </c>
      <c r="B85" s="14">
        <v>1102050194.8010001</v>
      </c>
      <c r="C85" s="7" t="s">
        <v>89</v>
      </c>
      <c r="D85" s="8">
        <v>237332.59</v>
      </c>
      <c r="E85" s="8">
        <v>177124.35</v>
      </c>
      <c r="F85" s="8">
        <v>1559932.19</v>
      </c>
      <c r="G85" s="9">
        <v>0</v>
      </c>
    </row>
    <row r="86" spans="1:7" x14ac:dyDescent="0.2">
      <c r="A86" s="2">
        <v>85</v>
      </c>
      <c r="B86" s="13">
        <v>1102050194.802</v>
      </c>
      <c r="C86" s="3" t="s">
        <v>90</v>
      </c>
      <c r="D86" s="4">
        <v>133226.64000000001</v>
      </c>
      <c r="E86" s="4">
        <v>38111.25</v>
      </c>
      <c r="F86" s="4">
        <v>203919.39</v>
      </c>
      <c r="G86" s="5">
        <v>0</v>
      </c>
    </row>
    <row r="87" spans="1:7" x14ac:dyDescent="0.2">
      <c r="A87" s="6">
        <v>86</v>
      </c>
      <c r="B87" s="14">
        <v>1102050194.803</v>
      </c>
      <c r="C87" s="7" t="s">
        <v>91</v>
      </c>
      <c r="D87" s="8">
        <v>97087.03</v>
      </c>
      <c r="E87" s="8">
        <v>154220.32999999999</v>
      </c>
      <c r="F87" s="8">
        <v>288291.42</v>
      </c>
      <c r="G87" s="9">
        <v>0</v>
      </c>
    </row>
    <row r="88" spans="1:7" x14ac:dyDescent="0.2">
      <c r="A88" s="2">
        <v>87</v>
      </c>
      <c r="B88" s="13">
        <v>1102050194.8039999</v>
      </c>
      <c r="C88" s="3" t="s">
        <v>92</v>
      </c>
      <c r="D88" s="4">
        <v>1747.75</v>
      </c>
      <c r="E88" s="4">
        <v>60378.25</v>
      </c>
      <c r="F88" s="4">
        <v>6937.5</v>
      </c>
      <c r="G88" s="5">
        <v>0</v>
      </c>
    </row>
    <row r="89" spans="1:7" x14ac:dyDescent="0.2">
      <c r="A89" s="6">
        <v>88</v>
      </c>
      <c r="B89" s="14">
        <v>1103020111.1010001</v>
      </c>
      <c r="C89" s="7" t="s">
        <v>93</v>
      </c>
      <c r="D89" s="8">
        <v>95315.89</v>
      </c>
      <c r="E89" s="8">
        <v>95315.89</v>
      </c>
      <c r="F89" s="9">
        <v>0</v>
      </c>
      <c r="G89" s="9">
        <v>0</v>
      </c>
    </row>
    <row r="90" spans="1:7" x14ac:dyDescent="0.2">
      <c r="A90" s="2">
        <v>89</v>
      </c>
      <c r="B90" s="13">
        <v>1105010103.102</v>
      </c>
      <c r="C90" s="3" t="s">
        <v>94</v>
      </c>
      <c r="D90" s="4">
        <v>4166827.47</v>
      </c>
      <c r="E90" s="4">
        <v>3569526.73</v>
      </c>
      <c r="F90" s="4">
        <v>7386211.3600000003</v>
      </c>
      <c r="G90" s="5">
        <v>0</v>
      </c>
    </row>
    <row r="91" spans="1:7" x14ac:dyDescent="0.2">
      <c r="A91" s="6">
        <v>90</v>
      </c>
      <c r="B91" s="14">
        <v>1105010103.1029999</v>
      </c>
      <c r="C91" s="7" t="s">
        <v>95</v>
      </c>
      <c r="D91" s="8">
        <v>21783</v>
      </c>
      <c r="E91" s="8">
        <v>8721.1</v>
      </c>
      <c r="F91" s="8">
        <v>24766.9</v>
      </c>
      <c r="G91" s="9">
        <v>0</v>
      </c>
    </row>
    <row r="92" spans="1:7" x14ac:dyDescent="0.2">
      <c r="A92" s="2">
        <v>91</v>
      </c>
      <c r="B92" s="13">
        <v>1105010103.1040001</v>
      </c>
      <c r="C92" s="3" t="s">
        <v>96</v>
      </c>
      <c r="D92" s="4">
        <v>1365253.95</v>
      </c>
      <c r="E92" s="4">
        <v>967105.62</v>
      </c>
      <c r="F92" s="4">
        <v>1382924.68</v>
      </c>
      <c r="G92" s="5">
        <v>0</v>
      </c>
    </row>
    <row r="93" spans="1:7" x14ac:dyDescent="0.2">
      <c r="A93" s="6">
        <v>92</v>
      </c>
      <c r="B93" s="14">
        <v>1105010103.1040101</v>
      </c>
      <c r="C93" s="7" t="s">
        <v>97</v>
      </c>
      <c r="D93" s="8">
        <v>45261</v>
      </c>
      <c r="E93" s="9">
        <v>0</v>
      </c>
      <c r="F93" s="8">
        <v>1047003</v>
      </c>
      <c r="G93" s="9">
        <v>0</v>
      </c>
    </row>
    <row r="94" spans="1:7" x14ac:dyDescent="0.2">
      <c r="A94" s="2">
        <v>93</v>
      </c>
      <c r="B94" s="13">
        <v>1105010103.105</v>
      </c>
      <c r="C94" s="3" t="s">
        <v>98</v>
      </c>
      <c r="D94" s="4">
        <v>360721.75</v>
      </c>
      <c r="E94" s="4">
        <v>360721.75</v>
      </c>
      <c r="F94" s="5">
        <v>0</v>
      </c>
      <c r="G94" s="5">
        <v>0</v>
      </c>
    </row>
    <row r="95" spans="1:7" x14ac:dyDescent="0.2">
      <c r="A95" s="6">
        <v>94</v>
      </c>
      <c r="B95" s="14">
        <v>1105010103.1070001</v>
      </c>
      <c r="C95" s="7" t="s">
        <v>99</v>
      </c>
      <c r="D95" s="8">
        <v>60866.75</v>
      </c>
      <c r="E95" s="8">
        <v>60866.75</v>
      </c>
      <c r="F95" s="9">
        <v>0</v>
      </c>
      <c r="G95" s="9">
        <v>0</v>
      </c>
    </row>
    <row r="96" spans="1:7" x14ac:dyDescent="0.2">
      <c r="A96" s="2">
        <v>95</v>
      </c>
      <c r="B96" s="13">
        <v>1105010103.108</v>
      </c>
      <c r="C96" s="3" t="s">
        <v>100</v>
      </c>
      <c r="D96" s="4">
        <v>63279.5</v>
      </c>
      <c r="E96" s="4">
        <v>63279.5</v>
      </c>
      <c r="F96" s="5">
        <v>0</v>
      </c>
      <c r="G96" s="5">
        <v>0</v>
      </c>
    </row>
    <row r="97" spans="1:7" x14ac:dyDescent="0.2">
      <c r="A97" s="6">
        <v>96</v>
      </c>
      <c r="B97" s="14">
        <v>1105010103.109</v>
      </c>
      <c r="C97" s="7" t="s">
        <v>101</v>
      </c>
      <c r="D97" s="9">
        <v>0</v>
      </c>
      <c r="E97" s="9">
        <v>0</v>
      </c>
      <c r="F97" s="9">
        <v>0</v>
      </c>
      <c r="G97" s="9">
        <v>0</v>
      </c>
    </row>
    <row r="98" spans="1:7" x14ac:dyDescent="0.2">
      <c r="A98" s="2">
        <v>97</v>
      </c>
      <c r="B98" s="13">
        <v>1105010105.105</v>
      </c>
      <c r="C98" s="3" t="s">
        <v>102</v>
      </c>
      <c r="D98" s="4">
        <v>59419</v>
      </c>
      <c r="E98" s="4">
        <v>24401.91</v>
      </c>
      <c r="F98" s="4">
        <v>344790.35</v>
      </c>
      <c r="G98" s="5">
        <v>0</v>
      </c>
    </row>
    <row r="99" spans="1:7" x14ac:dyDescent="0.2">
      <c r="A99" s="6">
        <v>98</v>
      </c>
      <c r="B99" s="14">
        <v>1105010105.1070001</v>
      </c>
      <c r="C99" s="7" t="s">
        <v>103</v>
      </c>
      <c r="D99" s="8">
        <v>83517.02</v>
      </c>
      <c r="E99" s="8">
        <v>83517.02</v>
      </c>
      <c r="F99" s="9">
        <v>0</v>
      </c>
      <c r="G99" s="9">
        <v>0</v>
      </c>
    </row>
    <row r="100" spans="1:7" x14ac:dyDescent="0.2">
      <c r="A100" s="2">
        <v>99</v>
      </c>
      <c r="B100" s="13">
        <v>1105010105.108</v>
      </c>
      <c r="C100" s="3" t="s">
        <v>104</v>
      </c>
      <c r="D100" s="4">
        <v>2621.5</v>
      </c>
      <c r="E100" s="4">
        <v>2621.5</v>
      </c>
      <c r="F100" s="5">
        <v>0</v>
      </c>
      <c r="G100" s="5">
        <v>0</v>
      </c>
    </row>
    <row r="101" spans="1:7" x14ac:dyDescent="0.2">
      <c r="A101" s="6">
        <v>100</v>
      </c>
      <c r="B101" s="14">
        <v>1105010105.109</v>
      </c>
      <c r="C101" s="7" t="s">
        <v>105</v>
      </c>
      <c r="D101" s="9">
        <v>0</v>
      </c>
      <c r="E101" s="9">
        <v>0</v>
      </c>
      <c r="F101" s="9">
        <v>0</v>
      </c>
      <c r="G101" s="9">
        <v>0</v>
      </c>
    </row>
    <row r="102" spans="1:7" x14ac:dyDescent="0.2">
      <c r="A102" s="2">
        <v>101</v>
      </c>
      <c r="B102" s="13">
        <v>1105010105.1099999</v>
      </c>
      <c r="C102" s="3" t="s">
        <v>106</v>
      </c>
      <c r="D102" s="5">
        <v>0</v>
      </c>
      <c r="E102" s="4">
        <v>18440</v>
      </c>
      <c r="F102" s="4">
        <v>45960</v>
      </c>
      <c r="G102" s="5">
        <v>0</v>
      </c>
    </row>
    <row r="103" spans="1:7" x14ac:dyDescent="0.2">
      <c r="A103" s="6">
        <v>102</v>
      </c>
      <c r="B103" s="14">
        <v>1105010105.1110001</v>
      </c>
      <c r="C103" s="7" t="s">
        <v>107</v>
      </c>
      <c r="D103" s="8">
        <v>425764.65</v>
      </c>
      <c r="E103" s="8">
        <v>433475.32</v>
      </c>
      <c r="F103" s="8">
        <v>170460.94</v>
      </c>
      <c r="G103" s="9">
        <v>0</v>
      </c>
    </row>
    <row r="104" spans="1:7" x14ac:dyDescent="0.2">
      <c r="A104" s="2">
        <v>103</v>
      </c>
      <c r="B104" s="13">
        <v>1105010105.1140001</v>
      </c>
      <c r="C104" s="3" t="s">
        <v>108</v>
      </c>
      <c r="D104" s="4">
        <v>3295.6</v>
      </c>
      <c r="E104" s="4">
        <v>3295.6</v>
      </c>
      <c r="F104" s="5">
        <v>0</v>
      </c>
      <c r="G104" s="5">
        <v>0</v>
      </c>
    </row>
    <row r="105" spans="1:7" x14ac:dyDescent="0.2">
      <c r="A105" s="6">
        <v>104</v>
      </c>
      <c r="B105" s="14">
        <v>1105010105.115</v>
      </c>
      <c r="C105" s="7" t="s">
        <v>109</v>
      </c>
      <c r="D105" s="8">
        <v>1412.4</v>
      </c>
      <c r="E105" s="8">
        <v>1412.4</v>
      </c>
      <c r="F105" s="9">
        <v>0</v>
      </c>
      <c r="G105" s="9">
        <v>0</v>
      </c>
    </row>
    <row r="106" spans="1:7" x14ac:dyDescent="0.2">
      <c r="A106" s="2">
        <v>105</v>
      </c>
      <c r="B106" s="13">
        <v>1106010103.1029999</v>
      </c>
      <c r="C106" s="3" t="s">
        <v>110</v>
      </c>
      <c r="D106" s="5">
        <v>0</v>
      </c>
      <c r="E106" s="5">
        <v>0</v>
      </c>
      <c r="F106" s="5">
        <v>0</v>
      </c>
      <c r="G106" s="5">
        <v>0</v>
      </c>
    </row>
    <row r="107" spans="1:7" x14ac:dyDescent="0.2">
      <c r="A107" s="6">
        <v>106</v>
      </c>
      <c r="B107" s="14">
        <v>1205010101.1010001</v>
      </c>
      <c r="C107" s="7" t="s">
        <v>111</v>
      </c>
      <c r="D107" s="9">
        <v>0</v>
      </c>
      <c r="E107" s="9">
        <v>0</v>
      </c>
      <c r="F107" s="8">
        <v>73270547.709999993</v>
      </c>
      <c r="G107" s="9">
        <v>0</v>
      </c>
    </row>
    <row r="108" spans="1:7" x14ac:dyDescent="0.2">
      <c r="A108" s="2">
        <v>107</v>
      </c>
      <c r="B108" s="13">
        <v>1205010103.1010001</v>
      </c>
      <c r="C108" s="3" t="s">
        <v>112</v>
      </c>
      <c r="D108" s="5">
        <v>0</v>
      </c>
      <c r="E108" s="4">
        <v>207058.49</v>
      </c>
      <c r="F108" s="5">
        <v>0</v>
      </c>
      <c r="G108" s="4">
        <v>48023619.289999999</v>
      </c>
    </row>
    <row r="109" spans="1:7" x14ac:dyDescent="0.2">
      <c r="A109" s="6">
        <v>108</v>
      </c>
      <c r="B109" s="14">
        <v>1205020101.1010001</v>
      </c>
      <c r="C109" s="7" t="s">
        <v>113</v>
      </c>
      <c r="D109" s="9">
        <v>0</v>
      </c>
      <c r="E109" s="9">
        <v>0</v>
      </c>
      <c r="F109" s="8">
        <v>294183851.39999998</v>
      </c>
      <c r="G109" s="9">
        <v>0</v>
      </c>
    </row>
    <row r="110" spans="1:7" x14ac:dyDescent="0.2">
      <c r="A110" s="2">
        <v>109</v>
      </c>
      <c r="B110" s="13">
        <v>1205020103.1010001</v>
      </c>
      <c r="C110" s="3" t="s">
        <v>114</v>
      </c>
      <c r="D110" s="5">
        <v>0</v>
      </c>
      <c r="E110" s="4">
        <v>885825.17</v>
      </c>
      <c r="F110" s="5">
        <v>0</v>
      </c>
      <c r="G110" s="4">
        <v>109037379.87</v>
      </c>
    </row>
    <row r="111" spans="1:7" x14ac:dyDescent="0.2">
      <c r="A111" s="6">
        <v>110</v>
      </c>
      <c r="B111" s="14">
        <v>1205030101.1010001</v>
      </c>
      <c r="C111" s="7" t="s">
        <v>115</v>
      </c>
      <c r="D111" s="9">
        <v>0</v>
      </c>
      <c r="E111" s="9">
        <v>0</v>
      </c>
      <c r="F111" s="8">
        <v>939899</v>
      </c>
      <c r="G111" s="9">
        <v>0</v>
      </c>
    </row>
    <row r="112" spans="1:7" x14ac:dyDescent="0.2">
      <c r="A112" s="2">
        <v>111</v>
      </c>
      <c r="B112" s="13">
        <v>1205030103.1010001</v>
      </c>
      <c r="C112" s="3" t="s">
        <v>116</v>
      </c>
      <c r="D112" s="5">
        <v>0</v>
      </c>
      <c r="E112" s="4">
        <v>1666.33</v>
      </c>
      <c r="F112" s="5">
        <v>0</v>
      </c>
      <c r="G112" s="4">
        <v>918233.65</v>
      </c>
    </row>
    <row r="113" spans="1:7" x14ac:dyDescent="0.2">
      <c r="A113" s="6">
        <v>112</v>
      </c>
      <c r="B113" s="14">
        <v>1205040101.1010001</v>
      </c>
      <c r="C113" s="7" t="s">
        <v>117</v>
      </c>
      <c r="D113" s="9">
        <v>0</v>
      </c>
      <c r="E113" s="9">
        <v>0</v>
      </c>
      <c r="F113" s="8">
        <v>1200000</v>
      </c>
      <c r="G113" s="9">
        <v>0</v>
      </c>
    </row>
    <row r="114" spans="1:7" x14ac:dyDescent="0.2">
      <c r="A114" s="2">
        <v>113</v>
      </c>
      <c r="B114" s="13">
        <v>1205040101.102</v>
      </c>
      <c r="C114" s="3" t="s">
        <v>118</v>
      </c>
      <c r="D114" s="5">
        <v>0</v>
      </c>
      <c r="E114" s="5">
        <v>0</v>
      </c>
      <c r="F114" s="4">
        <v>3485000</v>
      </c>
      <c r="G114" s="5">
        <v>0</v>
      </c>
    </row>
    <row r="115" spans="1:7" x14ac:dyDescent="0.2">
      <c r="A115" s="6">
        <v>114</v>
      </c>
      <c r="B115" s="14">
        <v>1205040101.1029999</v>
      </c>
      <c r="C115" s="7" t="s">
        <v>119</v>
      </c>
      <c r="D115" s="9">
        <v>0</v>
      </c>
      <c r="E115" s="9">
        <v>0</v>
      </c>
      <c r="F115" s="8">
        <v>5400000</v>
      </c>
      <c r="G115" s="9">
        <v>0</v>
      </c>
    </row>
    <row r="116" spans="1:7" x14ac:dyDescent="0.2">
      <c r="A116" s="2">
        <v>115</v>
      </c>
      <c r="B116" s="13">
        <v>1205040103.1010001</v>
      </c>
      <c r="C116" s="3" t="s">
        <v>120</v>
      </c>
      <c r="D116" s="5">
        <v>0</v>
      </c>
      <c r="E116" s="5">
        <v>0</v>
      </c>
      <c r="F116" s="5">
        <v>0</v>
      </c>
      <c r="G116" s="4">
        <v>1199999</v>
      </c>
    </row>
    <row r="117" spans="1:7" x14ac:dyDescent="0.2">
      <c r="A117" s="6">
        <v>116</v>
      </c>
      <c r="B117" s="14">
        <v>1205040103.102</v>
      </c>
      <c r="C117" s="7" t="s">
        <v>121</v>
      </c>
      <c r="D117" s="9">
        <v>0</v>
      </c>
      <c r="E117" s="8">
        <v>18055.560000000001</v>
      </c>
      <c r="F117" s="9">
        <v>0</v>
      </c>
      <c r="G117" s="8">
        <v>1137776.82</v>
      </c>
    </row>
    <row r="118" spans="1:7" x14ac:dyDescent="0.2">
      <c r="A118" s="2">
        <v>117</v>
      </c>
      <c r="B118" s="13">
        <v>1205040103.1029999</v>
      </c>
      <c r="C118" s="3" t="s">
        <v>122</v>
      </c>
      <c r="D118" s="5">
        <v>0</v>
      </c>
      <c r="E118" s="5">
        <v>0</v>
      </c>
      <c r="F118" s="5">
        <v>0</v>
      </c>
      <c r="G118" s="4">
        <v>5399999</v>
      </c>
    </row>
    <row r="119" spans="1:7" x14ac:dyDescent="0.2">
      <c r="A119" s="6">
        <v>118</v>
      </c>
      <c r="B119" s="14">
        <v>1205050101.1010001</v>
      </c>
      <c r="C119" s="7" t="s">
        <v>123</v>
      </c>
      <c r="D119" s="9">
        <v>0</v>
      </c>
      <c r="E119" s="9">
        <v>0</v>
      </c>
      <c r="F119" s="9">
        <v>0</v>
      </c>
      <c r="G119" s="9">
        <v>0</v>
      </c>
    </row>
    <row r="120" spans="1:7" x14ac:dyDescent="0.2">
      <c r="A120" s="2">
        <v>119</v>
      </c>
      <c r="B120" s="13">
        <v>1205050101.102</v>
      </c>
      <c r="C120" s="3" t="s">
        <v>124</v>
      </c>
      <c r="D120" s="5">
        <v>0</v>
      </c>
      <c r="E120" s="5">
        <v>0</v>
      </c>
      <c r="F120" s="4">
        <v>9360000</v>
      </c>
      <c r="G120" s="5">
        <v>0</v>
      </c>
    </row>
    <row r="121" spans="1:7" x14ac:dyDescent="0.2">
      <c r="A121" s="6">
        <v>120</v>
      </c>
      <c r="B121" s="14">
        <v>1205050101.1029999</v>
      </c>
      <c r="C121" s="7" t="s">
        <v>125</v>
      </c>
      <c r="D121" s="9">
        <v>0</v>
      </c>
      <c r="E121" s="9">
        <v>0</v>
      </c>
      <c r="F121" s="8">
        <v>6426300</v>
      </c>
      <c r="G121" s="9">
        <v>0</v>
      </c>
    </row>
    <row r="122" spans="1:7" x14ac:dyDescent="0.2">
      <c r="A122" s="2">
        <v>121</v>
      </c>
      <c r="B122" s="13">
        <v>1205050101.1040001</v>
      </c>
      <c r="C122" s="3" t="s">
        <v>126</v>
      </c>
      <c r="D122" s="5">
        <v>0</v>
      </c>
      <c r="E122" s="5">
        <v>0</v>
      </c>
      <c r="F122" s="4">
        <v>15301800</v>
      </c>
      <c r="G122" s="5">
        <v>0</v>
      </c>
    </row>
    <row r="123" spans="1:7" x14ac:dyDescent="0.2">
      <c r="A123" s="6">
        <v>122</v>
      </c>
      <c r="B123" s="14">
        <v>1205050101.1059999</v>
      </c>
      <c r="C123" s="7" t="s">
        <v>127</v>
      </c>
      <c r="D123" s="9">
        <v>0</v>
      </c>
      <c r="E123" s="9">
        <v>0</v>
      </c>
      <c r="F123" s="8">
        <v>2779000</v>
      </c>
      <c r="G123" s="9">
        <v>0</v>
      </c>
    </row>
    <row r="124" spans="1:7" x14ac:dyDescent="0.2">
      <c r="A124" s="2">
        <v>123</v>
      </c>
      <c r="B124" s="13">
        <v>1205050101.109</v>
      </c>
      <c r="C124" s="3" t="s">
        <v>128</v>
      </c>
      <c r="D124" s="5">
        <v>0</v>
      </c>
      <c r="E124" s="5">
        <v>0</v>
      </c>
      <c r="F124" s="4">
        <v>2255600.56</v>
      </c>
      <c r="G124" s="5">
        <v>0</v>
      </c>
    </row>
    <row r="125" spans="1:7" x14ac:dyDescent="0.2">
      <c r="A125" s="6">
        <v>124</v>
      </c>
      <c r="B125" s="14">
        <v>1205050102.1010001</v>
      </c>
      <c r="C125" s="7" t="s">
        <v>129</v>
      </c>
      <c r="D125" s="9">
        <v>0</v>
      </c>
      <c r="E125" s="9">
        <v>0</v>
      </c>
      <c r="F125" s="9">
        <v>0</v>
      </c>
      <c r="G125" s="9">
        <v>0</v>
      </c>
    </row>
    <row r="126" spans="1:7" x14ac:dyDescent="0.2">
      <c r="A126" s="2">
        <v>125</v>
      </c>
      <c r="B126" s="13">
        <v>1205050102.102</v>
      </c>
      <c r="C126" s="3" t="s">
        <v>130</v>
      </c>
      <c r="D126" s="5">
        <v>0</v>
      </c>
      <c r="E126" s="4">
        <v>68777.78</v>
      </c>
      <c r="F126" s="5">
        <v>0</v>
      </c>
      <c r="G126" s="4">
        <v>1084138.8999999999</v>
      </c>
    </row>
    <row r="127" spans="1:7" x14ac:dyDescent="0.2">
      <c r="A127" s="6">
        <v>126</v>
      </c>
      <c r="B127" s="14">
        <v>1205050102.1029999</v>
      </c>
      <c r="C127" s="7" t="s">
        <v>131</v>
      </c>
      <c r="D127" s="9">
        <v>0</v>
      </c>
      <c r="E127" s="8">
        <v>26331.67</v>
      </c>
      <c r="F127" s="9">
        <v>0</v>
      </c>
      <c r="G127" s="8">
        <v>1210055.01</v>
      </c>
    </row>
    <row r="128" spans="1:7" x14ac:dyDescent="0.2">
      <c r="A128" s="2">
        <v>127</v>
      </c>
      <c r="B128" s="13">
        <v>1205050102.1040001</v>
      </c>
      <c r="C128" s="3" t="s">
        <v>132</v>
      </c>
      <c r="D128" s="5">
        <v>0</v>
      </c>
      <c r="E128" s="4">
        <v>86316.66</v>
      </c>
      <c r="F128" s="5">
        <v>0</v>
      </c>
      <c r="G128" s="4">
        <v>4570665.6500000004</v>
      </c>
    </row>
    <row r="129" spans="1:7" x14ac:dyDescent="0.2">
      <c r="A129" s="6">
        <v>128</v>
      </c>
      <c r="B129" s="14">
        <v>1205050102.1059999</v>
      </c>
      <c r="C129" s="7" t="s">
        <v>133</v>
      </c>
      <c r="D129" s="9">
        <v>0</v>
      </c>
      <c r="E129" s="8">
        <v>15438.89</v>
      </c>
      <c r="F129" s="9">
        <v>0</v>
      </c>
      <c r="G129" s="8">
        <v>1127038.9099999999</v>
      </c>
    </row>
    <row r="130" spans="1:7" x14ac:dyDescent="0.2">
      <c r="A130" s="2">
        <v>129</v>
      </c>
      <c r="B130" s="13">
        <v>1205050102.109</v>
      </c>
      <c r="C130" s="3" t="s">
        <v>134</v>
      </c>
      <c r="D130" s="5">
        <v>0</v>
      </c>
      <c r="E130" s="4">
        <v>12531.11</v>
      </c>
      <c r="F130" s="5">
        <v>0</v>
      </c>
      <c r="G130" s="4">
        <v>852115.74</v>
      </c>
    </row>
    <row r="131" spans="1:7" x14ac:dyDescent="0.2">
      <c r="A131" s="6">
        <v>130</v>
      </c>
      <c r="B131" s="14">
        <v>1206010101.1010001</v>
      </c>
      <c r="C131" s="7" t="s">
        <v>135</v>
      </c>
      <c r="D131" s="9">
        <v>0</v>
      </c>
      <c r="E131" s="8">
        <v>227375</v>
      </c>
      <c r="F131" s="8">
        <v>1626987.43</v>
      </c>
      <c r="G131" s="9">
        <v>0</v>
      </c>
    </row>
    <row r="132" spans="1:7" x14ac:dyDescent="0.2">
      <c r="A132" s="2">
        <v>131</v>
      </c>
      <c r="B132" s="13">
        <v>1206010103.1010001</v>
      </c>
      <c r="C132" s="3" t="s">
        <v>136</v>
      </c>
      <c r="D132" s="4">
        <v>227371</v>
      </c>
      <c r="E132" s="5">
        <v>0</v>
      </c>
      <c r="F132" s="5">
        <v>0</v>
      </c>
      <c r="G132" s="4">
        <v>1626919.43</v>
      </c>
    </row>
    <row r="133" spans="1:7" x14ac:dyDescent="0.2">
      <c r="A133" s="6">
        <v>132</v>
      </c>
      <c r="B133" s="14">
        <v>1206020101.1010001</v>
      </c>
      <c r="C133" s="7" t="s">
        <v>137</v>
      </c>
      <c r="D133" s="9">
        <v>0</v>
      </c>
      <c r="E133" s="9">
        <v>0</v>
      </c>
      <c r="F133" s="8">
        <v>7198800</v>
      </c>
      <c r="G133" s="9">
        <v>0</v>
      </c>
    </row>
    <row r="134" spans="1:7" x14ac:dyDescent="0.2">
      <c r="A134" s="2">
        <v>133</v>
      </c>
      <c r="B134" s="13">
        <v>1206020103.1010001</v>
      </c>
      <c r="C134" s="3" t="s">
        <v>138</v>
      </c>
      <c r="D134" s="5">
        <v>0</v>
      </c>
      <c r="E134" s="5">
        <v>0</v>
      </c>
      <c r="F134" s="5">
        <v>0</v>
      </c>
      <c r="G134" s="4">
        <v>7198793</v>
      </c>
    </row>
    <row r="135" spans="1:7" x14ac:dyDescent="0.2">
      <c r="A135" s="6">
        <v>134</v>
      </c>
      <c r="B135" s="14">
        <v>1206030101.1010001</v>
      </c>
      <c r="C135" s="7" t="s">
        <v>139</v>
      </c>
      <c r="D135" s="9">
        <v>0</v>
      </c>
      <c r="E135" s="9">
        <v>0</v>
      </c>
      <c r="F135" s="8">
        <v>96440</v>
      </c>
      <c r="G135" s="9">
        <v>0</v>
      </c>
    </row>
    <row r="136" spans="1:7" x14ac:dyDescent="0.2">
      <c r="A136" s="2">
        <v>135</v>
      </c>
      <c r="B136" s="13">
        <v>1206030103.1010001</v>
      </c>
      <c r="C136" s="3" t="s">
        <v>140</v>
      </c>
      <c r="D136" s="5">
        <v>0</v>
      </c>
      <c r="E136" s="5">
        <v>0</v>
      </c>
      <c r="F136" s="5">
        <v>0</v>
      </c>
      <c r="G136" s="4">
        <v>96427</v>
      </c>
    </row>
    <row r="137" spans="1:7" x14ac:dyDescent="0.2">
      <c r="A137" s="6">
        <v>136</v>
      </c>
      <c r="B137" s="14">
        <v>1206040101.1010001</v>
      </c>
      <c r="C137" s="7" t="s">
        <v>141</v>
      </c>
      <c r="D137" s="9">
        <v>0</v>
      </c>
      <c r="E137" s="8">
        <v>44500</v>
      </c>
      <c r="F137" s="8">
        <v>334595</v>
      </c>
      <c r="G137" s="9">
        <v>0</v>
      </c>
    </row>
    <row r="138" spans="1:7" x14ac:dyDescent="0.2">
      <c r="A138" s="2">
        <v>137</v>
      </c>
      <c r="B138" s="13">
        <v>1206040103.1010001</v>
      </c>
      <c r="C138" s="3" t="s">
        <v>142</v>
      </c>
      <c r="D138" s="4">
        <v>44499</v>
      </c>
      <c r="E138" s="5">
        <v>0</v>
      </c>
      <c r="F138" s="5">
        <v>0</v>
      </c>
      <c r="G138" s="4">
        <v>334586</v>
      </c>
    </row>
    <row r="139" spans="1:7" x14ac:dyDescent="0.2">
      <c r="A139" s="6">
        <v>138</v>
      </c>
      <c r="B139" s="14">
        <v>1206050101.1010001</v>
      </c>
      <c r="C139" s="7" t="s">
        <v>143</v>
      </c>
      <c r="D139" s="9">
        <v>0</v>
      </c>
      <c r="E139" s="9">
        <v>0</v>
      </c>
      <c r="F139" s="8">
        <v>23735</v>
      </c>
      <c r="G139" s="9">
        <v>0</v>
      </c>
    </row>
    <row r="140" spans="1:7" x14ac:dyDescent="0.2">
      <c r="A140" s="2">
        <v>139</v>
      </c>
      <c r="B140" s="13">
        <v>1206050103.1010001</v>
      </c>
      <c r="C140" s="3" t="s">
        <v>144</v>
      </c>
      <c r="D140" s="5">
        <v>0</v>
      </c>
      <c r="E140" s="5">
        <v>0</v>
      </c>
      <c r="F140" s="5">
        <v>0</v>
      </c>
      <c r="G140" s="4">
        <v>23733</v>
      </c>
    </row>
    <row r="141" spans="1:7" x14ac:dyDescent="0.2">
      <c r="A141" s="6">
        <v>140</v>
      </c>
      <c r="B141" s="14">
        <v>1206070101.1010001</v>
      </c>
      <c r="C141" s="7" t="s">
        <v>145</v>
      </c>
      <c r="D141" s="9">
        <v>0</v>
      </c>
      <c r="E141" s="9">
        <v>0</v>
      </c>
      <c r="F141" s="8">
        <v>244846</v>
      </c>
      <c r="G141" s="9">
        <v>0</v>
      </c>
    </row>
    <row r="142" spans="1:7" x14ac:dyDescent="0.2">
      <c r="A142" s="2">
        <v>141</v>
      </c>
      <c r="B142" s="13">
        <v>1206070103.1010001</v>
      </c>
      <c r="C142" s="3" t="s">
        <v>146</v>
      </c>
      <c r="D142" s="5">
        <v>0</v>
      </c>
      <c r="E142" s="5">
        <v>0</v>
      </c>
      <c r="F142" s="5">
        <v>0</v>
      </c>
      <c r="G142" s="4">
        <v>244840</v>
      </c>
    </row>
    <row r="143" spans="1:7" x14ac:dyDescent="0.2">
      <c r="A143" s="6">
        <v>142</v>
      </c>
      <c r="B143" s="14">
        <v>1206090101.1010001</v>
      </c>
      <c r="C143" s="7" t="s">
        <v>147</v>
      </c>
      <c r="D143" s="8">
        <v>580800</v>
      </c>
      <c r="E143" s="8">
        <v>1647710.28</v>
      </c>
      <c r="F143" s="8">
        <v>74142501.680000007</v>
      </c>
      <c r="G143" s="9">
        <v>0</v>
      </c>
    </row>
    <row r="144" spans="1:7" x14ac:dyDescent="0.2">
      <c r="A144" s="2">
        <v>143</v>
      </c>
      <c r="B144" s="13">
        <v>1206090103.1010001</v>
      </c>
      <c r="C144" s="3" t="s">
        <v>148</v>
      </c>
      <c r="D144" s="4">
        <v>1647704.28</v>
      </c>
      <c r="E144" s="4">
        <v>542693.15</v>
      </c>
      <c r="F144" s="5">
        <v>0</v>
      </c>
      <c r="G144" s="4">
        <v>53075569.490000002</v>
      </c>
    </row>
    <row r="145" spans="1:7" x14ac:dyDescent="0.2">
      <c r="A145" s="6">
        <v>144</v>
      </c>
      <c r="B145" s="14">
        <v>1206100101.1010001</v>
      </c>
      <c r="C145" s="7" t="s">
        <v>149</v>
      </c>
      <c r="D145" s="9">
        <v>0</v>
      </c>
      <c r="E145" s="8">
        <v>373966</v>
      </c>
      <c r="F145" s="8">
        <v>744623.24</v>
      </c>
      <c r="G145" s="9">
        <v>0</v>
      </c>
    </row>
    <row r="146" spans="1:7" x14ac:dyDescent="0.2">
      <c r="A146" s="2">
        <v>145</v>
      </c>
      <c r="B146" s="13">
        <v>1206100103.1010001</v>
      </c>
      <c r="C146" s="3" t="s">
        <v>150</v>
      </c>
      <c r="D146" s="4">
        <v>373955</v>
      </c>
      <c r="E146" s="5">
        <v>0</v>
      </c>
      <c r="F146" s="5">
        <v>0</v>
      </c>
      <c r="G146" s="4">
        <v>744581.24</v>
      </c>
    </row>
    <row r="147" spans="1:7" x14ac:dyDescent="0.2">
      <c r="A147" s="6">
        <v>146</v>
      </c>
      <c r="B147" s="14">
        <v>1206120101.1010001</v>
      </c>
      <c r="C147" s="7" t="s">
        <v>151</v>
      </c>
      <c r="D147" s="9">
        <v>0</v>
      </c>
      <c r="E147" s="9">
        <v>0</v>
      </c>
      <c r="F147" s="8">
        <v>6559828</v>
      </c>
      <c r="G147" s="9">
        <v>0</v>
      </c>
    </row>
    <row r="148" spans="1:7" x14ac:dyDescent="0.2">
      <c r="A148" s="2">
        <v>147</v>
      </c>
      <c r="B148" s="13">
        <v>1206120103.1010001</v>
      </c>
      <c r="C148" s="3" t="s">
        <v>152</v>
      </c>
      <c r="D148" s="5">
        <v>0</v>
      </c>
      <c r="E148" s="5">
        <v>0</v>
      </c>
      <c r="F148" s="5">
        <v>0</v>
      </c>
      <c r="G148" s="4">
        <v>6559737</v>
      </c>
    </row>
    <row r="149" spans="1:7" x14ac:dyDescent="0.2">
      <c r="A149" s="6">
        <v>148</v>
      </c>
      <c r="B149" s="14">
        <v>1206170101.1010001</v>
      </c>
      <c r="C149" s="7" t="s">
        <v>153</v>
      </c>
      <c r="D149" s="8">
        <v>76998</v>
      </c>
      <c r="E149" s="8">
        <v>146600</v>
      </c>
      <c r="F149" s="8">
        <v>10402938.539999999</v>
      </c>
      <c r="G149" s="9">
        <v>0</v>
      </c>
    </row>
    <row r="150" spans="1:7" x14ac:dyDescent="0.2">
      <c r="A150" s="2">
        <v>149</v>
      </c>
      <c r="B150" s="13">
        <v>1206170101.102</v>
      </c>
      <c r="C150" s="3" t="s">
        <v>154</v>
      </c>
      <c r="D150" s="5">
        <v>0</v>
      </c>
      <c r="E150" s="5">
        <v>0</v>
      </c>
      <c r="F150" s="4">
        <v>10774372.5</v>
      </c>
      <c r="G150" s="5">
        <v>0</v>
      </c>
    </row>
    <row r="151" spans="1:7" x14ac:dyDescent="0.2">
      <c r="A151" s="6">
        <v>150</v>
      </c>
      <c r="B151" s="14">
        <v>1206170101.1029999</v>
      </c>
      <c r="C151" s="7" t="s">
        <v>155</v>
      </c>
      <c r="D151" s="8">
        <v>203300</v>
      </c>
      <c r="E151" s="8">
        <v>18790</v>
      </c>
      <c r="F151" s="8">
        <v>1724197.75</v>
      </c>
      <c r="G151" s="9">
        <v>0</v>
      </c>
    </row>
    <row r="152" spans="1:7" x14ac:dyDescent="0.2">
      <c r="A152" s="2">
        <v>151</v>
      </c>
      <c r="B152" s="13">
        <v>1206170101.1040001</v>
      </c>
      <c r="C152" s="3" t="s">
        <v>156</v>
      </c>
      <c r="D152" s="5">
        <v>0</v>
      </c>
      <c r="E152" s="4">
        <v>27900</v>
      </c>
      <c r="F152" s="4">
        <v>1796554.38</v>
      </c>
      <c r="G152" s="5">
        <v>0</v>
      </c>
    </row>
    <row r="153" spans="1:7" x14ac:dyDescent="0.2">
      <c r="A153" s="6">
        <v>152</v>
      </c>
      <c r="B153" s="14">
        <v>1206170101.105</v>
      </c>
      <c r="C153" s="7" t="s">
        <v>157</v>
      </c>
      <c r="D153" s="9">
        <v>0</v>
      </c>
      <c r="E153" s="9">
        <v>0</v>
      </c>
      <c r="F153" s="8">
        <v>75060.5</v>
      </c>
      <c r="G153" s="9">
        <v>0</v>
      </c>
    </row>
    <row r="154" spans="1:7" x14ac:dyDescent="0.2">
      <c r="A154" s="2">
        <v>153</v>
      </c>
      <c r="B154" s="13">
        <v>1206170101.1059999</v>
      </c>
      <c r="C154" s="3" t="s">
        <v>158</v>
      </c>
      <c r="D154" s="5">
        <v>0</v>
      </c>
      <c r="E154" s="5">
        <v>0</v>
      </c>
      <c r="F154" s="4">
        <v>448651</v>
      </c>
      <c r="G154" s="5">
        <v>0</v>
      </c>
    </row>
    <row r="155" spans="1:7" x14ac:dyDescent="0.2">
      <c r="A155" s="6">
        <v>154</v>
      </c>
      <c r="B155" s="14">
        <v>1206170101.1070001</v>
      </c>
      <c r="C155" s="7" t="s">
        <v>159</v>
      </c>
      <c r="D155" s="8">
        <v>200000</v>
      </c>
      <c r="E155" s="8">
        <v>303133.33</v>
      </c>
      <c r="F155" s="8">
        <v>138184926.13999999</v>
      </c>
      <c r="G155" s="9">
        <v>0</v>
      </c>
    </row>
    <row r="156" spans="1:7" x14ac:dyDescent="0.2">
      <c r="A156" s="2">
        <v>155</v>
      </c>
      <c r="B156" s="13">
        <v>1206170101.108</v>
      </c>
      <c r="C156" s="3" t="s">
        <v>160</v>
      </c>
      <c r="D156" s="4">
        <v>126000</v>
      </c>
      <c r="E156" s="4">
        <v>185456.5</v>
      </c>
      <c r="F156" s="4">
        <v>6903185.5199999996</v>
      </c>
      <c r="G156" s="5">
        <v>0</v>
      </c>
    </row>
    <row r="157" spans="1:7" x14ac:dyDescent="0.2">
      <c r="A157" s="6">
        <v>156</v>
      </c>
      <c r="B157" s="14">
        <v>1206170101.109</v>
      </c>
      <c r="C157" s="7" t="s">
        <v>161</v>
      </c>
      <c r="D157" s="9">
        <v>0</v>
      </c>
      <c r="E157" s="9">
        <v>0</v>
      </c>
      <c r="F157" s="8">
        <v>3250480.25</v>
      </c>
      <c r="G157" s="9">
        <v>0</v>
      </c>
    </row>
    <row r="158" spans="1:7" x14ac:dyDescent="0.2">
      <c r="A158" s="2">
        <v>157</v>
      </c>
      <c r="B158" s="13">
        <v>1206170101.1099999</v>
      </c>
      <c r="C158" s="3" t="s">
        <v>162</v>
      </c>
      <c r="D158" s="5">
        <v>0</v>
      </c>
      <c r="E158" s="5">
        <v>0</v>
      </c>
      <c r="F158" s="4">
        <v>144980</v>
      </c>
      <c r="G158" s="5">
        <v>0</v>
      </c>
    </row>
    <row r="159" spans="1:7" x14ac:dyDescent="0.2">
      <c r="A159" s="6">
        <v>158</v>
      </c>
      <c r="B159" s="14">
        <v>1206170102.1010001</v>
      </c>
      <c r="C159" s="7" t="s">
        <v>163</v>
      </c>
      <c r="D159" s="8">
        <v>127587.52</v>
      </c>
      <c r="E159" s="8">
        <v>155549.45000000001</v>
      </c>
      <c r="F159" s="9">
        <v>0</v>
      </c>
      <c r="G159" s="8">
        <v>8861950</v>
      </c>
    </row>
    <row r="160" spans="1:7" x14ac:dyDescent="0.2">
      <c r="A160" s="2">
        <v>159</v>
      </c>
      <c r="B160" s="13">
        <v>1206170102.102</v>
      </c>
      <c r="C160" s="3" t="s">
        <v>164</v>
      </c>
      <c r="D160" s="5">
        <v>0</v>
      </c>
      <c r="E160" s="4">
        <v>34467.870000000003</v>
      </c>
      <c r="F160" s="5">
        <v>0</v>
      </c>
      <c r="G160" s="4">
        <v>9535993.9499999993</v>
      </c>
    </row>
    <row r="161" spans="1:7" x14ac:dyDescent="0.2">
      <c r="A161" s="6">
        <v>160</v>
      </c>
      <c r="B161" s="14">
        <v>1206170102.1029999</v>
      </c>
      <c r="C161" s="7" t="s">
        <v>165</v>
      </c>
      <c r="D161" s="8">
        <v>12809</v>
      </c>
      <c r="E161" s="8">
        <v>19858.7</v>
      </c>
      <c r="F161" s="9">
        <v>0</v>
      </c>
      <c r="G161" s="8">
        <v>1087275.27</v>
      </c>
    </row>
    <row r="162" spans="1:7" x14ac:dyDescent="0.2">
      <c r="A162" s="2">
        <v>161</v>
      </c>
      <c r="B162" s="13">
        <v>1206170102.1040001</v>
      </c>
      <c r="C162" s="3" t="s">
        <v>166</v>
      </c>
      <c r="D162" s="4">
        <v>27899</v>
      </c>
      <c r="E162" s="4">
        <v>20415.57</v>
      </c>
      <c r="F162" s="5">
        <v>0</v>
      </c>
      <c r="G162" s="4">
        <v>1355143.88</v>
      </c>
    </row>
    <row r="163" spans="1:7" x14ac:dyDescent="0.2">
      <c r="A163" s="6">
        <v>162</v>
      </c>
      <c r="B163" s="14">
        <v>1206170102.105</v>
      </c>
      <c r="C163" s="7" t="s">
        <v>167</v>
      </c>
      <c r="D163" s="9">
        <v>0</v>
      </c>
      <c r="E163" s="9">
        <v>0</v>
      </c>
      <c r="F163" s="9">
        <v>0</v>
      </c>
      <c r="G163" s="8">
        <v>75052.5</v>
      </c>
    </row>
    <row r="164" spans="1:7" x14ac:dyDescent="0.2">
      <c r="A164" s="2">
        <v>163</v>
      </c>
      <c r="B164" s="13">
        <v>1206170102.1059999</v>
      </c>
      <c r="C164" s="3" t="s">
        <v>168</v>
      </c>
      <c r="D164" s="5">
        <v>0</v>
      </c>
      <c r="E164" s="4">
        <v>2648.25</v>
      </c>
      <c r="F164" s="5">
        <v>0</v>
      </c>
      <c r="G164" s="4">
        <v>420462.34</v>
      </c>
    </row>
    <row r="165" spans="1:7" x14ac:dyDescent="0.2">
      <c r="A165" s="6">
        <v>164</v>
      </c>
      <c r="B165" s="14">
        <v>1206170102.1070001</v>
      </c>
      <c r="C165" s="7" t="s">
        <v>169</v>
      </c>
      <c r="D165" s="8">
        <v>300301.75</v>
      </c>
      <c r="E165" s="8">
        <v>1504236.01</v>
      </c>
      <c r="F165" s="9">
        <v>0</v>
      </c>
      <c r="G165" s="8">
        <v>99241593.579999998</v>
      </c>
    </row>
    <row r="166" spans="1:7" x14ac:dyDescent="0.2">
      <c r="A166" s="2">
        <v>165</v>
      </c>
      <c r="B166" s="13">
        <v>1206170102.108</v>
      </c>
      <c r="C166" s="3" t="s">
        <v>170</v>
      </c>
      <c r="D166" s="4">
        <v>185446.5</v>
      </c>
      <c r="E166" s="4">
        <v>118928.35</v>
      </c>
      <c r="F166" s="5">
        <v>0</v>
      </c>
      <c r="G166" s="4">
        <v>4712736.96</v>
      </c>
    </row>
    <row r="167" spans="1:7" x14ac:dyDescent="0.2">
      <c r="A167" s="6">
        <v>166</v>
      </c>
      <c r="B167" s="14">
        <v>1206170102.109</v>
      </c>
      <c r="C167" s="7" t="s">
        <v>171</v>
      </c>
      <c r="D167" s="9">
        <v>0</v>
      </c>
      <c r="E167" s="8">
        <v>38335.83</v>
      </c>
      <c r="F167" s="9">
        <v>0</v>
      </c>
      <c r="G167" s="8">
        <v>2570362.71</v>
      </c>
    </row>
    <row r="168" spans="1:7" x14ac:dyDescent="0.2">
      <c r="A168" s="2">
        <v>167</v>
      </c>
      <c r="B168" s="13">
        <v>1206170102.1099999</v>
      </c>
      <c r="C168" s="3" t="s">
        <v>172</v>
      </c>
      <c r="D168" s="5">
        <v>0</v>
      </c>
      <c r="E168" s="5">
        <v>0</v>
      </c>
      <c r="F168" s="5">
        <v>0</v>
      </c>
      <c r="G168" s="4">
        <v>144973</v>
      </c>
    </row>
    <row r="169" spans="1:7" x14ac:dyDescent="0.2">
      <c r="A169" s="6">
        <v>168</v>
      </c>
      <c r="B169" s="14">
        <v>1209030101.1010001</v>
      </c>
      <c r="C169" s="7" t="s">
        <v>173</v>
      </c>
      <c r="D169" s="9">
        <v>0</v>
      </c>
      <c r="E169" s="9">
        <v>0</v>
      </c>
      <c r="F169" s="8">
        <v>6050120</v>
      </c>
      <c r="G169" s="9">
        <v>0</v>
      </c>
    </row>
    <row r="170" spans="1:7" x14ac:dyDescent="0.2">
      <c r="A170" s="2">
        <v>169</v>
      </c>
      <c r="B170" s="13">
        <v>1209030101.1040001</v>
      </c>
      <c r="C170" s="3" t="s">
        <v>174</v>
      </c>
      <c r="D170" s="5">
        <v>0</v>
      </c>
      <c r="E170" s="5">
        <v>0</v>
      </c>
      <c r="F170" s="4">
        <v>99000</v>
      </c>
      <c r="G170" s="5">
        <v>0</v>
      </c>
    </row>
    <row r="171" spans="1:7" x14ac:dyDescent="0.2">
      <c r="A171" s="6">
        <v>170</v>
      </c>
      <c r="B171" s="14">
        <v>1209030102.1010001</v>
      </c>
      <c r="C171" s="7" t="s">
        <v>175</v>
      </c>
      <c r="D171" s="9">
        <v>0</v>
      </c>
      <c r="E171" s="8">
        <v>111111.12</v>
      </c>
      <c r="F171" s="9">
        <v>0</v>
      </c>
      <c r="G171" s="8">
        <v>2627911.2599999998</v>
      </c>
    </row>
    <row r="172" spans="1:7" x14ac:dyDescent="0.2">
      <c r="A172" s="2">
        <v>171</v>
      </c>
      <c r="B172" s="13">
        <v>1209030102.1029999</v>
      </c>
      <c r="C172" s="3" t="s">
        <v>176</v>
      </c>
      <c r="D172" s="5">
        <v>0</v>
      </c>
      <c r="E172" s="5">
        <v>0</v>
      </c>
      <c r="F172" s="5">
        <v>0</v>
      </c>
      <c r="G172" s="4">
        <v>98999</v>
      </c>
    </row>
    <row r="173" spans="1:7" x14ac:dyDescent="0.2">
      <c r="A173" s="6">
        <v>172</v>
      </c>
      <c r="B173" s="14">
        <v>1211010101.1010001</v>
      </c>
      <c r="C173" s="7" t="s">
        <v>177</v>
      </c>
      <c r="D173" s="9">
        <v>0</v>
      </c>
      <c r="E173" s="9">
        <v>0</v>
      </c>
      <c r="F173" s="8">
        <v>11200000</v>
      </c>
      <c r="G173" s="9">
        <v>0</v>
      </c>
    </row>
    <row r="174" spans="1:7" x14ac:dyDescent="0.2">
      <c r="A174" s="2">
        <v>173</v>
      </c>
      <c r="B174" s="13">
        <v>1211010103.1010001</v>
      </c>
      <c r="C174" s="3" t="s">
        <v>178</v>
      </c>
      <c r="D174" s="5">
        <v>0</v>
      </c>
      <c r="E174" s="5">
        <v>0</v>
      </c>
      <c r="F174" s="5">
        <v>0</v>
      </c>
      <c r="G174" s="5">
        <v>0</v>
      </c>
    </row>
    <row r="175" spans="1:7" x14ac:dyDescent="0.2">
      <c r="A175" s="6">
        <v>174</v>
      </c>
      <c r="B175" s="14">
        <v>2101010101.102</v>
      </c>
      <c r="C175" s="7" t="s">
        <v>179</v>
      </c>
      <c r="D175" s="8">
        <v>10198800</v>
      </c>
      <c r="E175" s="8">
        <v>580800</v>
      </c>
      <c r="F175" s="9">
        <v>0</v>
      </c>
      <c r="G175" s="9">
        <v>0</v>
      </c>
    </row>
    <row r="176" spans="1:7" x14ac:dyDescent="0.2">
      <c r="A176" s="2">
        <v>175</v>
      </c>
      <c r="B176" s="13">
        <v>2101020199.1340001</v>
      </c>
      <c r="C176" s="3" t="s">
        <v>180</v>
      </c>
      <c r="D176" s="4">
        <v>3979261.39</v>
      </c>
      <c r="E176" s="4">
        <v>3118764.73</v>
      </c>
      <c r="F176" s="5">
        <v>0</v>
      </c>
      <c r="G176" s="4">
        <v>51157311.710000001</v>
      </c>
    </row>
    <row r="177" spans="1:7" x14ac:dyDescent="0.2">
      <c r="A177" s="6">
        <v>176</v>
      </c>
      <c r="B177" s="14">
        <v>2101020199.135</v>
      </c>
      <c r="C177" s="7" t="s">
        <v>181</v>
      </c>
      <c r="D177" s="8">
        <v>3327152.03</v>
      </c>
      <c r="E177" s="8">
        <v>1355114.95</v>
      </c>
      <c r="F177" s="9">
        <v>0</v>
      </c>
      <c r="G177" s="8">
        <v>19599329.75</v>
      </c>
    </row>
    <row r="178" spans="1:7" x14ac:dyDescent="0.2">
      <c r="A178" s="2">
        <v>177</v>
      </c>
      <c r="B178" s="13">
        <v>2101020199.1359999</v>
      </c>
      <c r="C178" s="3" t="s">
        <v>182</v>
      </c>
      <c r="D178" s="4">
        <v>177687.66</v>
      </c>
      <c r="E178" s="4">
        <v>360721.75</v>
      </c>
      <c r="F178" s="5">
        <v>0</v>
      </c>
      <c r="G178" s="4">
        <v>14801793.67</v>
      </c>
    </row>
    <row r="179" spans="1:7" x14ac:dyDescent="0.2">
      <c r="A179" s="6">
        <v>178</v>
      </c>
      <c r="B179" s="14">
        <v>2101020199.1370001</v>
      </c>
      <c r="C179" s="7" t="s">
        <v>183</v>
      </c>
      <c r="D179" s="8">
        <v>1025675.98</v>
      </c>
      <c r="E179" s="8">
        <v>586530.17000000004</v>
      </c>
      <c r="F179" s="9">
        <v>0</v>
      </c>
      <c r="G179" s="8">
        <v>1478360.16</v>
      </c>
    </row>
    <row r="180" spans="1:7" x14ac:dyDescent="0.2">
      <c r="A180" s="2">
        <v>179</v>
      </c>
      <c r="B180" s="13">
        <v>2101020199.138</v>
      </c>
      <c r="C180" s="3" t="s">
        <v>184</v>
      </c>
      <c r="D180" s="4">
        <v>617144.07999999996</v>
      </c>
      <c r="E180" s="4">
        <v>1696469.2</v>
      </c>
      <c r="F180" s="5">
        <v>0</v>
      </c>
      <c r="G180" s="4">
        <v>3493247.01</v>
      </c>
    </row>
    <row r="181" spans="1:7" x14ac:dyDescent="0.2">
      <c r="A181" s="6">
        <v>180</v>
      </c>
      <c r="B181" s="14">
        <v>2101020199.1389999</v>
      </c>
      <c r="C181" s="7" t="s">
        <v>185</v>
      </c>
      <c r="D181" s="8">
        <v>42000</v>
      </c>
      <c r="E181" s="8">
        <v>606298</v>
      </c>
      <c r="F181" s="9">
        <v>0</v>
      </c>
      <c r="G181" s="8">
        <v>971598</v>
      </c>
    </row>
    <row r="182" spans="1:7" x14ac:dyDescent="0.2">
      <c r="A182" s="2">
        <v>181</v>
      </c>
      <c r="B182" s="13">
        <v>2101020199.1400001</v>
      </c>
      <c r="C182" s="3" t="s">
        <v>186</v>
      </c>
      <c r="D182" s="5">
        <v>0</v>
      </c>
      <c r="E182" s="5">
        <v>0</v>
      </c>
      <c r="F182" s="5">
        <v>0</v>
      </c>
      <c r="G182" s="5">
        <v>0</v>
      </c>
    </row>
    <row r="183" spans="1:7" x14ac:dyDescent="0.2">
      <c r="A183" s="6">
        <v>182</v>
      </c>
      <c r="B183" s="14">
        <v>2101020199.1429999</v>
      </c>
      <c r="C183" s="7" t="s">
        <v>187</v>
      </c>
      <c r="D183" s="9">
        <v>0</v>
      </c>
      <c r="E183" s="8">
        <v>21783</v>
      </c>
      <c r="F183" s="9">
        <v>0</v>
      </c>
      <c r="G183" s="8">
        <v>61284.92</v>
      </c>
    </row>
    <row r="184" spans="1:7" x14ac:dyDescent="0.2">
      <c r="A184" s="2">
        <v>183</v>
      </c>
      <c r="B184" s="13">
        <v>2101020199.1440001</v>
      </c>
      <c r="C184" s="3" t="s">
        <v>188</v>
      </c>
      <c r="D184" s="4">
        <v>24910</v>
      </c>
      <c r="E184" s="4">
        <v>60866.75</v>
      </c>
      <c r="F184" s="5">
        <v>0</v>
      </c>
      <c r="G184" s="4">
        <v>834059.35</v>
      </c>
    </row>
    <row r="185" spans="1:7" x14ac:dyDescent="0.2">
      <c r="A185" s="6">
        <v>184</v>
      </c>
      <c r="B185" s="14">
        <v>2101020199.1470001</v>
      </c>
      <c r="C185" s="7" t="s">
        <v>189</v>
      </c>
      <c r="D185" s="8">
        <v>172180</v>
      </c>
      <c r="E185" s="8">
        <v>174116.5</v>
      </c>
      <c r="F185" s="9">
        <v>0</v>
      </c>
      <c r="G185" s="8">
        <v>1995489.5</v>
      </c>
    </row>
    <row r="186" spans="1:7" x14ac:dyDescent="0.2">
      <c r="A186" s="2">
        <v>185</v>
      </c>
      <c r="B186" s="13">
        <v>2101020199.148</v>
      </c>
      <c r="C186" s="3" t="s">
        <v>190</v>
      </c>
      <c r="D186" s="5">
        <v>0</v>
      </c>
      <c r="E186" s="4">
        <v>1642477</v>
      </c>
      <c r="F186" s="5">
        <v>0</v>
      </c>
      <c r="G186" s="4">
        <v>1642477</v>
      </c>
    </row>
    <row r="187" spans="1:7" x14ac:dyDescent="0.2">
      <c r="A187" s="6">
        <v>186</v>
      </c>
      <c r="B187" s="14">
        <v>2101020199.2019999</v>
      </c>
      <c r="C187" s="7" t="s">
        <v>191</v>
      </c>
      <c r="D187" s="8">
        <v>201423</v>
      </c>
      <c r="E187" s="8">
        <v>165821</v>
      </c>
      <c r="F187" s="9">
        <v>0</v>
      </c>
      <c r="G187" s="8">
        <v>496168.5</v>
      </c>
    </row>
    <row r="188" spans="1:7" x14ac:dyDescent="0.2">
      <c r="A188" s="2">
        <v>187</v>
      </c>
      <c r="B188" s="13">
        <v>2101020199.204</v>
      </c>
      <c r="C188" s="3" t="s">
        <v>192</v>
      </c>
      <c r="D188" s="5">
        <v>0</v>
      </c>
      <c r="E188" s="5">
        <v>0</v>
      </c>
      <c r="F188" s="5">
        <v>0</v>
      </c>
      <c r="G188" s="5">
        <v>0</v>
      </c>
    </row>
    <row r="189" spans="1:7" x14ac:dyDescent="0.2">
      <c r="A189" s="6">
        <v>188</v>
      </c>
      <c r="B189" s="14">
        <v>2102040102.1010001</v>
      </c>
      <c r="C189" s="7" t="s">
        <v>193</v>
      </c>
      <c r="D189" s="8">
        <v>14977679.380000001</v>
      </c>
      <c r="E189" s="8">
        <v>14977679.380000001</v>
      </c>
      <c r="F189" s="9">
        <v>0</v>
      </c>
      <c r="G189" s="9">
        <v>0</v>
      </c>
    </row>
    <row r="190" spans="1:7" x14ac:dyDescent="0.2">
      <c r="A190" s="2">
        <v>189</v>
      </c>
      <c r="B190" s="13">
        <v>2102040104.1010001</v>
      </c>
      <c r="C190" s="3" t="s">
        <v>194</v>
      </c>
      <c r="D190" s="4">
        <v>155296.28</v>
      </c>
      <c r="E190" s="4">
        <v>155296.28</v>
      </c>
      <c r="F190" s="5">
        <v>0</v>
      </c>
      <c r="G190" s="5">
        <v>0</v>
      </c>
    </row>
    <row r="191" spans="1:7" x14ac:dyDescent="0.2">
      <c r="A191" s="6">
        <v>190</v>
      </c>
      <c r="B191" s="14">
        <v>2102040199.1010001</v>
      </c>
      <c r="C191" s="7" t="s">
        <v>195</v>
      </c>
      <c r="D191" s="9">
        <v>0</v>
      </c>
      <c r="E191" s="9">
        <v>0</v>
      </c>
      <c r="F191" s="9">
        <v>0</v>
      </c>
      <c r="G191" s="9">
        <v>0</v>
      </c>
    </row>
    <row r="192" spans="1:7" x14ac:dyDescent="0.2">
      <c r="A192" s="2">
        <v>191</v>
      </c>
      <c r="B192" s="13">
        <v>2102040199.1099999</v>
      </c>
      <c r="C192" s="3" t="s">
        <v>196</v>
      </c>
      <c r="D192" s="4">
        <v>225000</v>
      </c>
      <c r="E192" s="4">
        <v>225000</v>
      </c>
      <c r="F192" s="5">
        <v>0</v>
      </c>
      <c r="G192" s="4">
        <v>225000</v>
      </c>
    </row>
    <row r="193" spans="1:7" x14ac:dyDescent="0.2">
      <c r="A193" s="6">
        <v>192</v>
      </c>
      <c r="B193" s="14">
        <v>2102040199.1110001</v>
      </c>
      <c r="C193" s="7" t="s">
        <v>197</v>
      </c>
      <c r="D193" s="8">
        <v>2583658</v>
      </c>
      <c r="E193" s="8">
        <v>2595328</v>
      </c>
      <c r="F193" s="9">
        <v>0</v>
      </c>
      <c r="G193" s="8">
        <v>2595328</v>
      </c>
    </row>
    <row r="194" spans="1:7" x14ac:dyDescent="0.2">
      <c r="A194" s="2">
        <v>193</v>
      </c>
      <c r="B194" s="13">
        <v>2102040199.112</v>
      </c>
      <c r="C194" s="3" t="s">
        <v>198</v>
      </c>
      <c r="D194" s="4">
        <v>200300</v>
      </c>
      <c r="E194" s="4">
        <v>205233</v>
      </c>
      <c r="F194" s="5">
        <v>0</v>
      </c>
      <c r="G194" s="4">
        <v>205233</v>
      </c>
    </row>
    <row r="195" spans="1:7" x14ac:dyDescent="0.2">
      <c r="A195" s="6">
        <v>194</v>
      </c>
      <c r="B195" s="14">
        <v>2102040199.1140001</v>
      </c>
      <c r="C195" s="7" t="s">
        <v>199</v>
      </c>
      <c r="D195" s="8">
        <v>1071635</v>
      </c>
      <c r="E195" s="8">
        <v>1079942</v>
      </c>
      <c r="F195" s="9">
        <v>0</v>
      </c>
      <c r="G195" s="8">
        <v>12329942</v>
      </c>
    </row>
    <row r="196" spans="1:7" x14ac:dyDescent="0.2">
      <c r="A196" s="2">
        <v>195</v>
      </c>
      <c r="B196" s="13">
        <v>2102040199.1170001</v>
      </c>
      <c r="C196" s="3" t="s">
        <v>200</v>
      </c>
      <c r="D196" s="4">
        <v>1026004.62</v>
      </c>
      <c r="E196" s="4">
        <v>1305658.52</v>
      </c>
      <c r="F196" s="5">
        <v>0</v>
      </c>
      <c r="G196" s="4">
        <v>1220015.93</v>
      </c>
    </row>
    <row r="197" spans="1:7" x14ac:dyDescent="0.2">
      <c r="A197" s="6">
        <v>196</v>
      </c>
      <c r="B197" s="14">
        <v>2103010103.5020001</v>
      </c>
      <c r="C197" s="7" t="s">
        <v>201</v>
      </c>
      <c r="D197" s="8">
        <v>25285</v>
      </c>
      <c r="E197" s="8">
        <v>2742</v>
      </c>
      <c r="F197" s="9">
        <v>0</v>
      </c>
      <c r="G197" s="8">
        <v>396271.84</v>
      </c>
    </row>
    <row r="198" spans="1:7" x14ac:dyDescent="0.2">
      <c r="A198" s="2">
        <v>197</v>
      </c>
      <c r="B198" s="13">
        <v>2109010199.1010001</v>
      </c>
      <c r="C198" s="3" t="s">
        <v>202</v>
      </c>
      <c r="D198" s="5">
        <v>0</v>
      </c>
      <c r="E198" s="4">
        <v>274400</v>
      </c>
      <c r="F198" s="5">
        <v>0</v>
      </c>
      <c r="G198" s="4">
        <v>274400</v>
      </c>
    </row>
    <row r="199" spans="1:7" x14ac:dyDescent="0.2">
      <c r="A199" s="6">
        <v>198</v>
      </c>
      <c r="B199" s="14">
        <v>2109010199.201</v>
      </c>
      <c r="C199" s="7" t="s">
        <v>203</v>
      </c>
      <c r="D199" s="9">
        <v>0</v>
      </c>
      <c r="E199" s="9">
        <v>0</v>
      </c>
      <c r="F199" s="9">
        <v>0</v>
      </c>
      <c r="G199" s="8">
        <v>393600</v>
      </c>
    </row>
    <row r="200" spans="1:7" x14ac:dyDescent="0.2">
      <c r="A200" s="2">
        <v>199</v>
      </c>
      <c r="B200" s="13">
        <v>2111020199.1029999</v>
      </c>
      <c r="C200" s="3" t="s">
        <v>204</v>
      </c>
      <c r="D200" s="5">
        <v>0</v>
      </c>
      <c r="E200" s="5">
        <v>0</v>
      </c>
      <c r="F200" s="5">
        <v>0</v>
      </c>
      <c r="G200" s="5">
        <v>0</v>
      </c>
    </row>
    <row r="201" spans="1:7" x14ac:dyDescent="0.2">
      <c r="A201" s="6">
        <v>200</v>
      </c>
      <c r="B201" s="14">
        <v>2111020199.105</v>
      </c>
      <c r="C201" s="7" t="s">
        <v>205</v>
      </c>
      <c r="D201" s="8">
        <v>232707.63</v>
      </c>
      <c r="E201" s="8">
        <v>232707.63</v>
      </c>
      <c r="F201" s="9">
        <v>0</v>
      </c>
      <c r="G201" s="8">
        <v>3220724.41</v>
      </c>
    </row>
    <row r="202" spans="1:7" x14ac:dyDescent="0.2">
      <c r="A202" s="2">
        <v>201</v>
      </c>
      <c r="B202" s="13">
        <v>2111020199.1070001</v>
      </c>
      <c r="C202" s="3" t="s">
        <v>206</v>
      </c>
      <c r="D202" s="4">
        <v>130751.52</v>
      </c>
      <c r="E202" s="4">
        <v>86737.64</v>
      </c>
      <c r="F202" s="5">
        <v>0</v>
      </c>
      <c r="G202" s="4">
        <v>80953.89</v>
      </c>
    </row>
    <row r="203" spans="1:7" x14ac:dyDescent="0.2">
      <c r="A203" s="6">
        <v>202</v>
      </c>
      <c r="B203" s="14">
        <v>2111020199.108</v>
      </c>
      <c r="C203" s="7" t="s">
        <v>207</v>
      </c>
      <c r="D203" s="8">
        <v>20879</v>
      </c>
      <c r="E203" s="8">
        <v>20879</v>
      </c>
      <c r="F203" s="9">
        <v>0</v>
      </c>
      <c r="G203" s="9">
        <v>0</v>
      </c>
    </row>
    <row r="204" spans="1:7" x14ac:dyDescent="0.2">
      <c r="A204" s="2">
        <v>203</v>
      </c>
      <c r="B204" s="13">
        <v>2111020199.109</v>
      </c>
      <c r="C204" s="3" t="s">
        <v>208</v>
      </c>
      <c r="D204" s="4">
        <v>20610</v>
      </c>
      <c r="E204" s="4">
        <v>20610</v>
      </c>
      <c r="F204" s="5">
        <v>0</v>
      </c>
      <c r="G204" s="5">
        <v>0</v>
      </c>
    </row>
    <row r="205" spans="1:7" x14ac:dyDescent="0.2">
      <c r="A205" s="6">
        <v>204</v>
      </c>
      <c r="B205" s="14">
        <v>2111020199.1099999</v>
      </c>
      <c r="C205" s="7" t="s">
        <v>209</v>
      </c>
      <c r="D205" s="8">
        <v>128116</v>
      </c>
      <c r="E205" s="8">
        <v>128116</v>
      </c>
      <c r="F205" s="9">
        <v>0</v>
      </c>
      <c r="G205" s="9">
        <v>0</v>
      </c>
    </row>
    <row r="206" spans="1:7" x14ac:dyDescent="0.2">
      <c r="A206" s="2">
        <v>205</v>
      </c>
      <c r="B206" s="13">
        <v>2111020199.201</v>
      </c>
      <c r="C206" s="3" t="s">
        <v>210</v>
      </c>
      <c r="D206" s="4">
        <v>1728949.73</v>
      </c>
      <c r="E206" s="4">
        <v>3375</v>
      </c>
      <c r="F206" s="5">
        <v>0</v>
      </c>
      <c r="G206" s="4">
        <v>1951182.74</v>
      </c>
    </row>
    <row r="207" spans="1:7" x14ac:dyDescent="0.2">
      <c r="A207" s="6">
        <v>206</v>
      </c>
      <c r="B207" s="14">
        <v>2111020199.2019999</v>
      </c>
      <c r="C207" s="7" t="s">
        <v>211</v>
      </c>
      <c r="D207" s="8">
        <v>3274840</v>
      </c>
      <c r="E207" s="9">
        <v>0</v>
      </c>
      <c r="F207" s="9">
        <v>0</v>
      </c>
      <c r="G207" s="9">
        <v>0</v>
      </c>
    </row>
    <row r="208" spans="1:7" x14ac:dyDescent="0.2">
      <c r="A208" s="2">
        <v>207</v>
      </c>
      <c r="B208" s="13">
        <v>2111020199.204</v>
      </c>
      <c r="C208" s="3" t="s">
        <v>212</v>
      </c>
      <c r="D208" s="4">
        <v>311668.02</v>
      </c>
      <c r="E208" s="5">
        <v>0</v>
      </c>
      <c r="F208" s="5">
        <v>0</v>
      </c>
      <c r="G208" s="4">
        <v>2064845.75</v>
      </c>
    </row>
    <row r="209" spans="1:7" x14ac:dyDescent="0.2">
      <c r="A209" s="6">
        <v>208</v>
      </c>
      <c r="B209" s="14">
        <v>2111020199.2049999</v>
      </c>
      <c r="C209" s="7" t="s">
        <v>213</v>
      </c>
      <c r="D209" s="8">
        <v>1425880</v>
      </c>
      <c r="E209" s="9">
        <v>0</v>
      </c>
      <c r="F209" s="9">
        <v>0</v>
      </c>
      <c r="G209" s="8">
        <v>4740000</v>
      </c>
    </row>
    <row r="210" spans="1:7" x14ac:dyDescent="0.2">
      <c r="A210" s="2">
        <v>209</v>
      </c>
      <c r="B210" s="13">
        <v>2111020199.3010001</v>
      </c>
      <c r="C210" s="3" t="s">
        <v>214</v>
      </c>
      <c r="D210" s="4">
        <v>184464</v>
      </c>
      <c r="E210" s="4">
        <v>4539213.34</v>
      </c>
      <c r="F210" s="5">
        <v>0</v>
      </c>
      <c r="G210" s="4">
        <v>22233795.140000001</v>
      </c>
    </row>
    <row r="211" spans="1:7" x14ac:dyDescent="0.2">
      <c r="A211" s="6">
        <v>210</v>
      </c>
      <c r="B211" s="14">
        <v>2111020199.3039999</v>
      </c>
      <c r="C211" s="7" t="s">
        <v>215</v>
      </c>
      <c r="D211" s="9">
        <v>0</v>
      </c>
      <c r="E211" s="9">
        <v>0</v>
      </c>
      <c r="F211" s="9">
        <v>0</v>
      </c>
      <c r="G211" s="8">
        <v>2023304.93</v>
      </c>
    </row>
    <row r="212" spans="1:7" x14ac:dyDescent="0.2">
      <c r="A212" s="2">
        <v>211</v>
      </c>
      <c r="B212" s="13">
        <v>2111020199.5009999</v>
      </c>
      <c r="C212" s="3" t="s">
        <v>216</v>
      </c>
      <c r="D212" s="5">
        <v>0</v>
      </c>
      <c r="E212" s="5">
        <v>390</v>
      </c>
      <c r="F212" s="5">
        <v>0</v>
      </c>
      <c r="G212" s="4">
        <v>24486</v>
      </c>
    </row>
    <row r="213" spans="1:7" x14ac:dyDescent="0.2">
      <c r="A213" s="6">
        <v>212</v>
      </c>
      <c r="B213" s="14">
        <v>2111020199.5020001</v>
      </c>
      <c r="C213" s="7" t="s">
        <v>217</v>
      </c>
      <c r="D213" s="9">
        <v>0</v>
      </c>
      <c r="E213" s="8">
        <v>1050</v>
      </c>
      <c r="F213" s="9">
        <v>0</v>
      </c>
      <c r="G213" s="8">
        <v>62871</v>
      </c>
    </row>
    <row r="214" spans="1:7" x14ac:dyDescent="0.2">
      <c r="A214" s="2">
        <v>213</v>
      </c>
      <c r="B214" s="13">
        <v>2111020199.503</v>
      </c>
      <c r="C214" s="3" t="s">
        <v>218</v>
      </c>
      <c r="D214" s="5">
        <v>0</v>
      </c>
      <c r="E214" s="5">
        <v>618</v>
      </c>
      <c r="F214" s="5">
        <v>0</v>
      </c>
      <c r="G214" s="4">
        <v>796964</v>
      </c>
    </row>
    <row r="215" spans="1:7" x14ac:dyDescent="0.2">
      <c r="A215" s="6">
        <v>214</v>
      </c>
      <c r="B215" s="14">
        <v>2112010199.102</v>
      </c>
      <c r="C215" s="7" t="s">
        <v>219</v>
      </c>
      <c r="D215" s="8">
        <v>862098</v>
      </c>
      <c r="E215" s="8">
        <v>399947</v>
      </c>
      <c r="F215" s="9">
        <v>0</v>
      </c>
      <c r="G215" s="8">
        <v>1206918.5</v>
      </c>
    </row>
    <row r="216" spans="1:7" x14ac:dyDescent="0.2">
      <c r="A216" s="2">
        <v>215</v>
      </c>
      <c r="B216" s="13">
        <v>2116010199.1010001</v>
      </c>
      <c r="C216" s="3" t="s">
        <v>220</v>
      </c>
      <c r="D216" s="5">
        <v>0</v>
      </c>
      <c r="E216" s="5">
        <v>0</v>
      </c>
      <c r="F216" s="5">
        <v>0</v>
      </c>
      <c r="G216" s="4">
        <v>9219311.1999999993</v>
      </c>
    </row>
    <row r="217" spans="1:7" x14ac:dyDescent="0.2">
      <c r="A217" s="6">
        <v>216</v>
      </c>
      <c r="B217" s="14">
        <v>2213010101.1009998</v>
      </c>
      <c r="C217" s="7" t="s">
        <v>221</v>
      </c>
      <c r="D217" s="9">
        <v>0</v>
      </c>
      <c r="E217" s="8">
        <v>310323.86</v>
      </c>
      <c r="F217" s="9">
        <v>0</v>
      </c>
      <c r="G217" s="8">
        <v>824439.36</v>
      </c>
    </row>
    <row r="218" spans="1:7" x14ac:dyDescent="0.2">
      <c r="A218" s="2">
        <v>217</v>
      </c>
      <c r="B218" s="13">
        <v>2213010101.1030002</v>
      </c>
      <c r="C218" s="3" t="s">
        <v>222</v>
      </c>
      <c r="D218" s="5">
        <v>0</v>
      </c>
      <c r="E218" s="5">
        <v>0</v>
      </c>
      <c r="F218" s="5">
        <v>0</v>
      </c>
      <c r="G218" s="4">
        <v>17557778.329999998</v>
      </c>
    </row>
    <row r="219" spans="1:7" x14ac:dyDescent="0.2">
      <c r="A219" s="6">
        <v>218</v>
      </c>
      <c r="B219" s="14">
        <v>3102010101.1009998</v>
      </c>
      <c r="C219" s="7" t="s">
        <v>223</v>
      </c>
      <c r="D219" s="9">
        <v>0</v>
      </c>
      <c r="E219" s="9">
        <v>0</v>
      </c>
      <c r="F219" s="9">
        <v>0</v>
      </c>
      <c r="G219" s="8">
        <v>119009680.15000001</v>
      </c>
    </row>
    <row r="220" spans="1:7" x14ac:dyDescent="0.2">
      <c r="A220" s="2">
        <v>219</v>
      </c>
      <c r="B220" s="13">
        <v>3102010102.1009998</v>
      </c>
      <c r="C220" s="3" t="s">
        <v>224</v>
      </c>
      <c r="D220" s="4">
        <v>3018771.59</v>
      </c>
      <c r="E220" s="4">
        <v>387659.17</v>
      </c>
      <c r="F220" s="4">
        <v>4326310.75</v>
      </c>
      <c r="G220" s="5">
        <v>0</v>
      </c>
    </row>
    <row r="221" spans="1:7" x14ac:dyDescent="0.2">
      <c r="A221" s="6">
        <v>220</v>
      </c>
      <c r="B221" s="14">
        <v>3102010102.2010002</v>
      </c>
      <c r="C221" s="7" t="s">
        <v>225</v>
      </c>
      <c r="D221" s="9">
        <v>0</v>
      </c>
      <c r="E221" s="9">
        <v>0</v>
      </c>
      <c r="F221" s="9">
        <v>0</v>
      </c>
      <c r="G221" s="8">
        <v>3105990.61</v>
      </c>
    </row>
    <row r="222" spans="1:7" x14ac:dyDescent="0.2">
      <c r="A222" s="2">
        <v>221</v>
      </c>
      <c r="B222" s="13">
        <v>3105010101.1009998</v>
      </c>
      <c r="C222" s="3" t="s">
        <v>226</v>
      </c>
      <c r="D222" s="5">
        <v>0</v>
      </c>
      <c r="E222" s="5">
        <v>0</v>
      </c>
      <c r="F222" s="5">
        <v>0</v>
      </c>
      <c r="G222" s="4">
        <v>138452968.94</v>
      </c>
    </row>
    <row r="223" spans="1:7" s="22" customFormat="1" x14ac:dyDescent="0.2">
      <c r="A223" s="17">
        <v>222</v>
      </c>
      <c r="B223" s="18">
        <v>4201020106.1009998</v>
      </c>
      <c r="C223" s="19" t="s">
        <v>227</v>
      </c>
      <c r="D223" s="20">
        <v>0</v>
      </c>
      <c r="E223" s="20">
        <v>0</v>
      </c>
      <c r="F223" s="20">
        <v>0</v>
      </c>
      <c r="G223" s="21">
        <v>191061.2</v>
      </c>
    </row>
    <row r="224" spans="1:7" x14ac:dyDescent="0.2">
      <c r="A224" s="2">
        <v>223</v>
      </c>
      <c r="B224" s="13">
        <v>4201020199.1009998</v>
      </c>
      <c r="C224" s="3" t="s">
        <v>228</v>
      </c>
      <c r="D224" s="5">
        <v>0</v>
      </c>
      <c r="E224" s="4">
        <v>29504</v>
      </c>
      <c r="F224" s="5">
        <v>0</v>
      </c>
      <c r="G224" s="4">
        <v>30848</v>
      </c>
    </row>
    <row r="225" spans="1:7" x14ac:dyDescent="0.2">
      <c r="A225" s="6">
        <v>224</v>
      </c>
      <c r="B225" s="14">
        <v>4203010101.1009998</v>
      </c>
      <c r="C225" s="7" t="s">
        <v>229</v>
      </c>
      <c r="D225" s="9">
        <v>0</v>
      </c>
      <c r="E225" s="9">
        <v>0</v>
      </c>
      <c r="F225" s="9">
        <v>0</v>
      </c>
      <c r="G225" s="9">
        <v>288.89999999999998</v>
      </c>
    </row>
    <row r="226" spans="1:7" x14ac:dyDescent="0.2">
      <c r="A226" s="2">
        <v>225</v>
      </c>
      <c r="B226" s="13">
        <v>4205010110.1009998</v>
      </c>
      <c r="C226" s="3" t="s">
        <v>230</v>
      </c>
      <c r="D226" s="5">
        <v>0</v>
      </c>
      <c r="E226" s="4">
        <v>28000</v>
      </c>
      <c r="F226" s="5">
        <v>0</v>
      </c>
      <c r="G226" s="4">
        <v>70000</v>
      </c>
    </row>
    <row r="227" spans="1:7" x14ac:dyDescent="0.2">
      <c r="A227" s="6">
        <v>226</v>
      </c>
      <c r="B227" s="14">
        <v>4206010102.1009998</v>
      </c>
      <c r="C227" s="7" t="s">
        <v>231</v>
      </c>
      <c r="D227" s="9">
        <v>0</v>
      </c>
      <c r="E227" s="9">
        <v>0</v>
      </c>
      <c r="F227" s="9">
        <v>0</v>
      </c>
      <c r="G227" s="9">
        <v>373</v>
      </c>
    </row>
    <row r="228" spans="1:7" x14ac:dyDescent="0.2">
      <c r="A228" s="2">
        <v>227</v>
      </c>
      <c r="B228" s="13">
        <v>4301020102.1020002</v>
      </c>
      <c r="C228" s="3" t="s">
        <v>232</v>
      </c>
      <c r="D228" s="5">
        <v>0</v>
      </c>
      <c r="E228" s="5">
        <v>0</v>
      </c>
      <c r="F228" s="5">
        <v>0</v>
      </c>
      <c r="G228" s="4">
        <v>15970</v>
      </c>
    </row>
    <row r="229" spans="1:7" x14ac:dyDescent="0.2">
      <c r="A229" s="6">
        <v>228</v>
      </c>
      <c r="B229" s="14">
        <v>4301020102.1029997</v>
      </c>
      <c r="C229" s="7" t="s">
        <v>233</v>
      </c>
      <c r="D229" s="8">
        <v>4158</v>
      </c>
      <c r="E229" s="8">
        <v>93750</v>
      </c>
      <c r="F229" s="9">
        <v>0</v>
      </c>
      <c r="G229" s="8">
        <v>1009204</v>
      </c>
    </row>
    <row r="230" spans="1:7" x14ac:dyDescent="0.2">
      <c r="A230" s="2">
        <v>229</v>
      </c>
      <c r="B230" s="13">
        <v>4301020102.1049995</v>
      </c>
      <c r="C230" s="3" t="s">
        <v>234</v>
      </c>
      <c r="D230" s="5">
        <v>0</v>
      </c>
      <c r="E230" s="4">
        <v>18700</v>
      </c>
      <c r="F230" s="5">
        <v>0</v>
      </c>
      <c r="G230" s="4">
        <v>66150</v>
      </c>
    </row>
    <row r="231" spans="1:7" x14ac:dyDescent="0.2">
      <c r="A231" s="6">
        <v>230</v>
      </c>
      <c r="B231" s="14">
        <v>4301020102.1059999</v>
      </c>
      <c r="C231" s="7" t="s">
        <v>235</v>
      </c>
      <c r="D231" s="9">
        <v>0</v>
      </c>
      <c r="E231" s="8">
        <v>1048062.74</v>
      </c>
      <c r="F231" s="9">
        <v>0</v>
      </c>
      <c r="G231" s="8">
        <v>4801188.22</v>
      </c>
    </row>
    <row r="232" spans="1:7" x14ac:dyDescent="0.2">
      <c r="A232" s="2">
        <v>231</v>
      </c>
      <c r="B232" s="13">
        <v>4301020104.1049995</v>
      </c>
      <c r="C232" s="3" t="s">
        <v>236</v>
      </c>
      <c r="D232" s="5">
        <v>0</v>
      </c>
      <c r="E232" s="4">
        <v>9190</v>
      </c>
      <c r="F232" s="5">
        <v>0</v>
      </c>
      <c r="G232" s="4">
        <v>462155.81</v>
      </c>
    </row>
    <row r="233" spans="1:7" x14ac:dyDescent="0.2">
      <c r="A233" s="6">
        <v>232</v>
      </c>
      <c r="B233" s="14">
        <v>4301020104.1059999</v>
      </c>
      <c r="C233" s="7" t="s">
        <v>237</v>
      </c>
      <c r="D233" s="8">
        <v>3754</v>
      </c>
      <c r="E233" s="8">
        <v>776776.5</v>
      </c>
      <c r="F233" s="9">
        <v>0</v>
      </c>
      <c r="G233" s="8">
        <v>4501514.4000000004</v>
      </c>
    </row>
    <row r="234" spans="1:7" x14ac:dyDescent="0.2">
      <c r="A234" s="2">
        <v>233</v>
      </c>
      <c r="B234" s="13">
        <v>4301020104.1060104</v>
      </c>
      <c r="C234" s="3" t="s">
        <v>238</v>
      </c>
      <c r="D234" s="5">
        <v>0</v>
      </c>
      <c r="E234" s="5">
        <v>0</v>
      </c>
      <c r="F234" s="5">
        <v>0</v>
      </c>
      <c r="G234" s="5">
        <v>0</v>
      </c>
    </row>
    <row r="235" spans="1:7" x14ac:dyDescent="0.2">
      <c r="A235" s="6">
        <v>234</v>
      </c>
      <c r="B235" s="14">
        <v>4301020104.10602</v>
      </c>
      <c r="C235" s="7" t="s">
        <v>239</v>
      </c>
      <c r="D235" s="9">
        <v>0</v>
      </c>
      <c r="E235" s="9">
        <v>0</v>
      </c>
      <c r="F235" s="9">
        <v>0</v>
      </c>
      <c r="G235" s="9">
        <v>0</v>
      </c>
    </row>
    <row r="236" spans="1:7" x14ac:dyDescent="0.2">
      <c r="A236" s="2">
        <v>235</v>
      </c>
      <c r="B236" s="13">
        <v>4301020104.1060305</v>
      </c>
      <c r="C236" s="3" t="s">
        <v>240</v>
      </c>
      <c r="D236" s="5">
        <v>0</v>
      </c>
      <c r="E236" s="5">
        <v>0</v>
      </c>
      <c r="F236" s="5">
        <v>0</v>
      </c>
      <c r="G236" s="5">
        <v>0</v>
      </c>
    </row>
    <row r="237" spans="1:7" x14ac:dyDescent="0.2">
      <c r="A237" s="6">
        <v>236</v>
      </c>
      <c r="B237" s="14">
        <v>4301020104.1060495</v>
      </c>
      <c r="C237" s="7" t="s">
        <v>241</v>
      </c>
      <c r="D237" s="9">
        <v>0</v>
      </c>
      <c r="E237" s="9">
        <v>0</v>
      </c>
      <c r="F237" s="9">
        <v>0</v>
      </c>
      <c r="G237" s="9">
        <v>0</v>
      </c>
    </row>
    <row r="238" spans="1:7" x14ac:dyDescent="0.2">
      <c r="A238" s="2">
        <v>237</v>
      </c>
      <c r="B238" s="13">
        <v>4301020104.1070004</v>
      </c>
      <c r="C238" s="3" t="s">
        <v>242</v>
      </c>
      <c r="D238" s="5">
        <v>0</v>
      </c>
      <c r="E238" s="4">
        <v>1707549</v>
      </c>
      <c r="F238" s="5">
        <v>0</v>
      </c>
      <c r="G238" s="4">
        <v>9747172.75</v>
      </c>
    </row>
    <row r="239" spans="1:7" x14ac:dyDescent="0.2">
      <c r="A239" s="6">
        <v>238</v>
      </c>
      <c r="B239" s="14">
        <v>4301020104.401</v>
      </c>
      <c r="C239" s="7" t="s">
        <v>243</v>
      </c>
      <c r="D239" s="9">
        <v>0</v>
      </c>
      <c r="E239" s="8">
        <v>1728845.86</v>
      </c>
      <c r="F239" s="9">
        <v>0</v>
      </c>
      <c r="G239" s="8">
        <v>10594997.220000001</v>
      </c>
    </row>
    <row r="240" spans="1:7" x14ac:dyDescent="0.2">
      <c r="A240" s="2">
        <v>239</v>
      </c>
      <c r="B240" s="13">
        <v>4301020104.4020004</v>
      </c>
      <c r="C240" s="3" t="s">
        <v>244</v>
      </c>
      <c r="D240" s="4">
        <v>16635.75</v>
      </c>
      <c r="E240" s="4">
        <v>3408576.18</v>
      </c>
      <c r="F240" s="5">
        <v>0</v>
      </c>
      <c r="G240" s="4">
        <v>10465857.32</v>
      </c>
    </row>
    <row r="241" spans="1:7" x14ac:dyDescent="0.2">
      <c r="A241" s="6">
        <v>240</v>
      </c>
      <c r="B241" s="14">
        <v>4301020104.4049997</v>
      </c>
      <c r="C241" s="7" t="s">
        <v>245</v>
      </c>
      <c r="D241" s="9">
        <v>0</v>
      </c>
      <c r="E241" s="9">
        <v>0</v>
      </c>
      <c r="F241" s="8">
        <v>2786994.83</v>
      </c>
      <c r="G241" s="9">
        <v>0</v>
      </c>
    </row>
    <row r="242" spans="1:7" x14ac:dyDescent="0.2">
      <c r="A242" s="2">
        <v>241</v>
      </c>
      <c r="B242" s="13">
        <v>4301020104.4060001</v>
      </c>
      <c r="C242" s="3" t="s">
        <v>246</v>
      </c>
      <c r="D242" s="5">
        <v>0</v>
      </c>
      <c r="E242" s="5">
        <v>0</v>
      </c>
      <c r="F242" s="5">
        <v>0</v>
      </c>
      <c r="G242" s="4">
        <v>407824</v>
      </c>
    </row>
    <row r="243" spans="1:7" x14ac:dyDescent="0.2">
      <c r="A243" s="6">
        <v>242</v>
      </c>
      <c r="B243" s="14">
        <v>4301020104.6020002</v>
      </c>
      <c r="C243" s="7" t="s">
        <v>247</v>
      </c>
      <c r="D243" s="9">
        <v>0</v>
      </c>
      <c r="E243" s="8">
        <v>55698</v>
      </c>
      <c r="F243" s="9">
        <v>0</v>
      </c>
      <c r="G243" s="8">
        <v>157864.5</v>
      </c>
    </row>
    <row r="244" spans="1:7" x14ac:dyDescent="0.2">
      <c r="A244" s="2">
        <v>243</v>
      </c>
      <c r="B244" s="13">
        <v>4301020104.6029997</v>
      </c>
      <c r="C244" s="3" t="s">
        <v>248</v>
      </c>
      <c r="D244" s="5">
        <v>0</v>
      </c>
      <c r="E244" s="4">
        <v>626443.75</v>
      </c>
      <c r="F244" s="5">
        <v>0</v>
      </c>
      <c r="G244" s="4">
        <v>2049466.85</v>
      </c>
    </row>
    <row r="245" spans="1:7" x14ac:dyDescent="0.2">
      <c r="A245" s="6">
        <v>244</v>
      </c>
      <c r="B245" s="14">
        <v>4301020104.8009996</v>
      </c>
      <c r="C245" s="7" t="s">
        <v>249</v>
      </c>
      <c r="D245" s="9">
        <v>0</v>
      </c>
      <c r="E245" s="8">
        <v>241122.97</v>
      </c>
      <c r="F245" s="9">
        <v>0</v>
      </c>
      <c r="G245" s="8">
        <v>1397813.24</v>
      </c>
    </row>
    <row r="246" spans="1:7" x14ac:dyDescent="0.2">
      <c r="A246" s="2">
        <v>245</v>
      </c>
      <c r="B246" s="13">
        <v>4301020104.802</v>
      </c>
      <c r="C246" s="3" t="s">
        <v>250</v>
      </c>
      <c r="D246" s="5">
        <v>0</v>
      </c>
      <c r="E246" s="4">
        <v>133226.64000000001</v>
      </c>
      <c r="F246" s="5">
        <v>0</v>
      </c>
      <c r="G246" s="4">
        <v>515052.07</v>
      </c>
    </row>
    <row r="247" spans="1:7" x14ac:dyDescent="0.2">
      <c r="A247" s="6">
        <v>246</v>
      </c>
      <c r="B247" s="14">
        <v>4301020104.8030005</v>
      </c>
      <c r="C247" s="7" t="s">
        <v>251</v>
      </c>
      <c r="D247" s="8">
        <v>6890.63</v>
      </c>
      <c r="E247" s="9">
        <v>0</v>
      </c>
      <c r="F247" s="8">
        <v>76596.98</v>
      </c>
      <c r="G247" s="9">
        <v>0</v>
      </c>
    </row>
    <row r="248" spans="1:7" x14ac:dyDescent="0.2">
      <c r="A248" s="2">
        <v>247</v>
      </c>
      <c r="B248" s="13">
        <v>4301020104.8039999</v>
      </c>
      <c r="C248" s="3" t="s">
        <v>252</v>
      </c>
      <c r="D248" s="5">
        <v>0</v>
      </c>
      <c r="E248" s="5">
        <v>760.24</v>
      </c>
      <c r="F248" s="5">
        <v>0</v>
      </c>
      <c r="G248" s="4">
        <v>40724.32</v>
      </c>
    </row>
    <row r="249" spans="1:7" x14ac:dyDescent="0.2">
      <c r="A249" s="6">
        <v>248</v>
      </c>
      <c r="B249" s="14">
        <v>4301020104.8050003</v>
      </c>
      <c r="C249" s="7" t="s">
        <v>253</v>
      </c>
      <c r="D249" s="8">
        <v>1446.75</v>
      </c>
      <c r="E249" s="8">
        <v>97858.33</v>
      </c>
      <c r="F249" s="9">
        <v>0</v>
      </c>
      <c r="G249" s="8">
        <v>393355.67</v>
      </c>
    </row>
    <row r="250" spans="1:7" x14ac:dyDescent="0.2">
      <c r="A250" s="2">
        <v>249</v>
      </c>
      <c r="B250" s="13">
        <v>4301020104.8059998</v>
      </c>
      <c r="C250" s="3" t="s">
        <v>254</v>
      </c>
      <c r="D250" s="5">
        <v>0</v>
      </c>
      <c r="E250" s="4">
        <v>12042.74</v>
      </c>
      <c r="F250" s="5">
        <v>0</v>
      </c>
      <c r="G250" s="4">
        <v>190601.77</v>
      </c>
    </row>
    <row r="251" spans="1:7" x14ac:dyDescent="0.2">
      <c r="A251" s="6">
        <v>250</v>
      </c>
      <c r="B251" s="14">
        <v>4301020104.8070002</v>
      </c>
      <c r="C251" s="7" t="s">
        <v>255</v>
      </c>
      <c r="D251" s="8">
        <v>5805.89</v>
      </c>
      <c r="E251" s="9">
        <v>0</v>
      </c>
      <c r="F251" s="8">
        <v>48461.16</v>
      </c>
      <c r="G251" s="9">
        <v>0</v>
      </c>
    </row>
    <row r="252" spans="1:7" x14ac:dyDescent="0.2">
      <c r="A252" s="2">
        <v>251</v>
      </c>
      <c r="B252" s="13">
        <v>4301020104.8079996</v>
      </c>
      <c r="C252" s="3" t="s">
        <v>256</v>
      </c>
      <c r="D252" s="5">
        <v>0</v>
      </c>
      <c r="E252" s="5">
        <v>648.69000000000005</v>
      </c>
      <c r="F252" s="5">
        <v>0</v>
      </c>
      <c r="G252" s="4">
        <v>47586.25</v>
      </c>
    </row>
    <row r="253" spans="1:7" s="28" customFormat="1" x14ac:dyDescent="0.2">
      <c r="A253" s="23">
        <v>252</v>
      </c>
      <c r="B253" s="24">
        <v>4301020105.2010002</v>
      </c>
      <c r="C253" s="25" t="s">
        <v>257</v>
      </c>
      <c r="D253" s="26">
        <v>0</v>
      </c>
      <c r="E253" s="21">
        <v>5369114</v>
      </c>
      <c r="F253" s="26">
        <v>0</v>
      </c>
      <c r="G253" s="27">
        <v>34320553</v>
      </c>
    </row>
    <row r="254" spans="1:7" x14ac:dyDescent="0.2">
      <c r="A254" s="2">
        <v>253</v>
      </c>
      <c r="B254" s="13">
        <v>4301020105.2019997</v>
      </c>
      <c r="C254" s="3" t="s">
        <v>258</v>
      </c>
      <c r="D254" s="4">
        <v>423814</v>
      </c>
      <c r="E254" s="4">
        <v>7020865.4800000004</v>
      </c>
      <c r="F254" s="5">
        <v>0</v>
      </c>
      <c r="G254" s="4">
        <v>34197421.439999998</v>
      </c>
    </row>
    <row r="255" spans="1:7" x14ac:dyDescent="0.2">
      <c r="A255" s="6">
        <v>254</v>
      </c>
      <c r="B255" s="14">
        <v>4301020105.2030001</v>
      </c>
      <c r="C255" s="7" t="s">
        <v>259</v>
      </c>
      <c r="D255" s="9">
        <v>0</v>
      </c>
      <c r="E255" s="8">
        <v>1007461.5</v>
      </c>
      <c r="F255" s="9">
        <v>0</v>
      </c>
      <c r="G255" s="8">
        <v>5920693.2999999998</v>
      </c>
    </row>
    <row r="256" spans="1:7" x14ac:dyDescent="0.2">
      <c r="A256" s="2">
        <v>255</v>
      </c>
      <c r="B256" s="13">
        <v>4301020105.2110004</v>
      </c>
      <c r="C256" s="3" t="s">
        <v>260</v>
      </c>
      <c r="D256" s="5">
        <v>0</v>
      </c>
      <c r="E256" s="5">
        <v>0</v>
      </c>
      <c r="F256" s="5">
        <v>0</v>
      </c>
      <c r="G256" s="4">
        <v>4805773.9400000004</v>
      </c>
    </row>
    <row r="257" spans="1:7" x14ac:dyDescent="0.2">
      <c r="A257" s="6">
        <v>256</v>
      </c>
      <c r="B257" s="14">
        <v>4301020105.2139997</v>
      </c>
      <c r="C257" s="19" t="s">
        <v>261</v>
      </c>
      <c r="D257" s="21">
        <v>5369114</v>
      </c>
      <c r="E257" s="9">
        <v>0</v>
      </c>
      <c r="F257" s="9">
        <v>0</v>
      </c>
      <c r="G257" s="21">
        <v>21184957.260000002</v>
      </c>
    </row>
    <row r="258" spans="1:7" x14ac:dyDescent="0.2">
      <c r="A258" s="2">
        <v>257</v>
      </c>
      <c r="B258" s="13">
        <v>4301020105.217</v>
      </c>
      <c r="C258" s="3" t="s">
        <v>262</v>
      </c>
      <c r="D258" s="5">
        <v>0</v>
      </c>
      <c r="E258" s="5">
        <v>0</v>
      </c>
      <c r="F258" s="5">
        <v>0</v>
      </c>
      <c r="G258" s="4">
        <v>12992621.66</v>
      </c>
    </row>
    <row r="259" spans="1:7" x14ac:dyDescent="0.2">
      <c r="A259" s="6">
        <v>258</v>
      </c>
      <c r="B259" s="14">
        <v>4301020105.2220001</v>
      </c>
      <c r="C259" s="7" t="s">
        <v>263</v>
      </c>
      <c r="D259" s="9">
        <v>0</v>
      </c>
      <c r="E259" s="8">
        <v>268986</v>
      </c>
      <c r="F259" s="9">
        <v>0</v>
      </c>
      <c r="G259" s="8">
        <v>1908753</v>
      </c>
    </row>
    <row r="260" spans="1:7" x14ac:dyDescent="0.2">
      <c r="A260" s="2">
        <v>259</v>
      </c>
      <c r="B260" s="13">
        <v>4301020105.2229996</v>
      </c>
      <c r="C260" s="3" t="s">
        <v>264</v>
      </c>
      <c r="D260" s="5">
        <v>0</v>
      </c>
      <c r="E260" s="5">
        <v>0</v>
      </c>
      <c r="F260" s="5">
        <v>0</v>
      </c>
      <c r="G260" s="4">
        <v>1915.69</v>
      </c>
    </row>
    <row r="261" spans="1:7" x14ac:dyDescent="0.2">
      <c r="A261" s="6">
        <v>260</v>
      </c>
      <c r="B261" s="14">
        <v>4301020105.2279997</v>
      </c>
      <c r="C261" s="7" t="s">
        <v>265</v>
      </c>
      <c r="D261" s="9">
        <v>0</v>
      </c>
      <c r="E261" s="9">
        <v>0</v>
      </c>
      <c r="F261" s="9">
        <v>0</v>
      </c>
      <c r="G261" s="8">
        <v>17360</v>
      </c>
    </row>
    <row r="262" spans="1:7" x14ac:dyDescent="0.2">
      <c r="A262" s="2">
        <v>261</v>
      </c>
      <c r="B262" s="13">
        <v>4301020105.2290001</v>
      </c>
      <c r="C262" s="3" t="s">
        <v>266</v>
      </c>
      <c r="D262" s="5">
        <v>0</v>
      </c>
      <c r="E262" s="5">
        <v>0</v>
      </c>
      <c r="F262" s="5">
        <v>0</v>
      </c>
      <c r="G262" s="5">
        <v>0</v>
      </c>
    </row>
    <row r="263" spans="1:7" x14ac:dyDescent="0.2">
      <c r="A263" s="6">
        <v>262</v>
      </c>
      <c r="B263" s="14">
        <v>4301020105.2309999</v>
      </c>
      <c r="C263" s="7" t="s">
        <v>267</v>
      </c>
      <c r="D263" s="9">
        <v>0</v>
      </c>
      <c r="E263" s="9">
        <v>0</v>
      </c>
      <c r="F263" s="8">
        <v>309276.84000000003</v>
      </c>
      <c r="G263" s="9">
        <v>0</v>
      </c>
    </row>
    <row r="264" spans="1:7" x14ac:dyDescent="0.2">
      <c r="A264" s="2">
        <v>263</v>
      </c>
      <c r="B264" s="13">
        <v>4301020105.2320004</v>
      </c>
      <c r="C264" s="3" t="s">
        <v>268</v>
      </c>
      <c r="D264" s="5">
        <v>0</v>
      </c>
      <c r="E264" s="5">
        <v>0</v>
      </c>
      <c r="F264" s="5">
        <v>0</v>
      </c>
      <c r="G264" s="4">
        <v>6971399.3700000001</v>
      </c>
    </row>
    <row r="265" spans="1:7" x14ac:dyDescent="0.2">
      <c r="A265" s="6">
        <v>264</v>
      </c>
      <c r="B265" s="14">
        <v>4301020105.2390003</v>
      </c>
      <c r="C265" s="7" t="s">
        <v>269</v>
      </c>
      <c r="D265" s="8">
        <v>402934</v>
      </c>
      <c r="E265" s="9">
        <v>0</v>
      </c>
      <c r="F265" s="21">
        <v>2177568</v>
      </c>
      <c r="G265" s="9">
        <v>0</v>
      </c>
    </row>
    <row r="266" spans="1:7" x14ac:dyDescent="0.2">
      <c r="A266" s="2">
        <v>265</v>
      </c>
      <c r="B266" s="13">
        <v>4301020105.2399998</v>
      </c>
      <c r="C266" s="3" t="s">
        <v>270</v>
      </c>
      <c r="D266" s="5">
        <v>0</v>
      </c>
      <c r="E266" s="4">
        <v>94558</v>
      </c>
      <c r="F266" s="5">
        <v>0</v>
      </c>
      <c r="G266" s="4">
        <v>725953.5</v>
      </c>
    </row>
    <row r="267" spans="1:7" x14ac:dyDescent="0.2">
      <c r="A267" s="6">
        <v>266</v>
      </c>
      <c r="B267" s="14">
        <v>4301020105.243</v>
      </c>
      <c r="C267" s="7" t="s">
        <v>271</v>
      </c>
      <c r="D267" s="9">
        <v>0</v>
      </c>
      <c r="E267" s="9">
        <v>0</v>
      </c>
      <c r="F267" s="9">
        <v>0</v>
      </c>
      <c r="G267" s="8">
        <v>1818892.74</v>
      </c>
    </row>
    <row r="268" spans="1:7" x14ac:dyDescent="0.2">
      <c r="A268" s="2">
        <v>267</v>
      </c>
      <c r="B268" s="13">
        <v>4301020105.2440004</v>
      </c>
      <c r="C268" s="3" t="s">
        <v>272</v>
      </c>
      <c r="D268" s="5">
        <v>0</v>
      </c>
      <c r="E268" s="4">
        <v>88160</v>
      </c>
      <c r="F268" s="5">
        <v>0</v>
      </c>
      <c r="G268" s="4">
        <v>423136</v>
      </c>
    </row>
    <row r="269" spans="1:7" x14ac:dyDescent="0.2">
      <c r="A269" s="6">
        <v>268</v>
      </c>
      <c r="B269" s="14">
        <v>4301020105.2449999</v>
      </c>
      <c r="C269" s="7" t="s">
        <v>273</v>
      </c>
      <c r="D269" s="9">
        <v>0</v>
      </c>
      <c r="E269" s="8">
        <v>247889.74</v>
      </c>
      <c r="F269" s="9">
        <v>0</v>
      </c>
      <c r="G269" s="8">
        <v>4384849.5999999996</v>
      </c>
    </row>
    <row r="270" spans="1:7" x14ac:dyDescent="0.2">
      <c r="A270" s="2">
        <v>269</v>
      </c>
      <c r="B270" s="13">
        <v>4301020105.2510004</v>
      </c>
      <c r="C270" s="3" t="s">
        <v>274</v>
      </c>
      <c r="D270" s="5">
        <v>0</v>
      </c>
      <c r="E270" s="5">
        <v>0</v>
      </c>
      <c r="F270" s="4">
        <v>753978.38</v>
      </c>
      <c r="G270" s="5">
        <v>0</v>
      </c>
    </row>
    <row r="271" spans="1:7" x14ac:dyDescent="0.2">
      <c r="A271" s="6">
        <v>270</v>
      </c>
      <c r="B271" s="14">
        <v>4301020105.2580004</v>
      </c>
      <c r="C271" s="7" t="s">
        <v>275</v>
      </c>
      <c r="D271" s="9">
        <v>0</v>
      </c>
      <c r="E271" s="9">
        <v>0</v>
      </c>
      <c r="F271" s="8">
        <v>35254.699999999997</v>
      </c>
      <c r="G271" s="9">
        <v>0</v>
      </c>
    </row>
    <row r="272" spans="1:7" x14ac:dyDescent="0.2">
      <c r="A272" s="2">
        <v>271</v>
      </c>
      <c r="B272" s="13">
        <v>4301020105.2639999</v>
      </c>
      <c r="C272" s="3" t="s">
        <v>276</v>
      </c>
      <c r="D272" s="5">
        <v>0</v>
      </c>
      <c r="E272" s="5">
        <v>0</v>
      </c>
      <c r="F272" s="4">
        <v>40752352.259999998</v>
      </c>
      <c r="G272" s="5">
        <v>0</v>
      </c>
    </row>
    <row r="273" spans="1:7" x14ac:dyDescent="0.2">
      <c r="A273" s="6">
        <v>272</v>
      </c>
      <c r="B273" s="14">
        <v>4301020105.2650003</v>
      </c>
      <c r="C273" s="38" t="s">
        <v>277</v>
      </c>
      <c r="D273" s="39">
        <v>0</v>
      </c>
      <c r="E273" s="39">
        <v>0</v>
      </c>
      <c r="F273" s="40">
        <v>15997295.92</v>
      </c>
      <c r="G273" s="39">
        <v>0</v>
      </c>
    </row>
    <row r="274" spans="1:7" x14ac:dyDescent="0.2">
      <c r="A274" s="2">
        <v>273</v>
      </c>
      <c r="B274" s="13">
        <v>4301020105.2659998</v>
      </c>
      <c r="C274" s="3" t="s">
        <v>278</v>
      </c>
      <c r="D274" s="5">
        <v>0</v>
      </c>
      <c r="E274" s="5">
        <v>0</v>
      </c>
      <c r="F274" s="4">
        <v>7143647.6299999999</v>
      </c>
      <c r="G274" s="5">
        <v>0</v>
      </c>
    </row>
    <row r="275" spans="1:7" x14ac:dyDescent="0.2">
      <c r="A275" s="6">
        <v>274</v>
      </c>
      <c r="B275" s="14">
        <v>4301020106.3030005</v>
      </c>
      <c r="C275" s="7" t="s">
        <v>279</v>
      </c>
      <c r="D275" s="9">
        <v>0</v>
      </c>
      <c r="E275" s="8">
        <v>1576305.96</v>
      </c>
      <c r="F275" s="9">
        <v>0</v>
      </c>
      <c r="G275" s="8">
        <v>4834861.1900000004</v>
      </c>
    </row>
    <row r="276" spans="1:7" x14ac:dyDescent="0.2">
      <c r="A276" s="2">
        <v>275</v>
      </c>
      <c r="B276" s="13">
        <v>4301020106.3050003</v>
      </c>
      <c r="C276" s="3" t="s">
        <v>280</v>
      </c>
      <c r="D276" s="5">
        <v>0</v>
      </c>
      <c r="E276" s="4">
        <v>2321212.7000000002</v>
      </c>
      <c r="F276" s="5">
        <v>0</v>
      </c>
      <c r="G276" s="4">
        <v>13711820.109999999</v>
      </c>
    </row>
    <row r="277" spans="1:7" x14ac:dyDescent="0.2">
      <c r="A277" s="6">
        <v>276</v>
      </c>
      <c r="B277" s="14">
        <v>4301020106.3059998</v>
      </c>
      <c r="C277" s="7" t="s">
        <v>281</v>
      </c>
      <c r="D277" s="9">
        <v>0</v>
      </c>
      <c r="E277" s="8">
        <v>4013343.93</v>
      </c>
      <c r="F277" s="9">
        <v>0</v>
      </c>
      <c r="G277" s="8">
        <v>11514517.23</v>
      </c>
    </row>
    <row r="278" spans="1:7" x14ac:dyDescent="0.2">
      <c r="A278" s="2">
        <v>277</v>
      </c>
      <c r="B278" s="13">
        <v>4301020106.3079996</v>
      </c>
      <c r="C278" s="3" t="s">
        <v>282</v>
      </c>
      <c r="D278" s="5">
        <v>0</v>
      </c>
      <c r="E278" s="4">
        <v>11896</v>
      </c>
      <c r="F278" s="5">
        <v>0</v>
      </c>
      <c r="G278" s="4">
        <v>102222.75</v>
      </c>
    </row>
    <row r="279" spans="1:7" x14ac:dyDescent="0.2">
      <c r="A279" s="6">
        <v>278</v>
      </c>
      <c r="B279" s="14">
        <v>4301020106.3109999</v>
      </c>
      <c r="C279" s="7" t="s">
        <v>283</v>
      </c>
      <c r="D279" s="9">
        <v>0</v>
      </c>
      <c r="E279" s="8">
        <v>143613.68</v>
      </c>
      <c r="F279" s="9">
        <v>0</v>
      </c>
      <c r="G279" s="8">
        <v>868607.66</v>
      </c>
    </row>
    <row r="280" spans="1:7" x14ac:dyDescent="0.2">
      <c r="A280" s="2">
        <v>279</v>
      </c>
      <c r="B280" s="13">
        <v>4301020106.3120003</v>
      </c>
      <c r="C280" s="3" t="s">
        <v>284</v>
      </c>
      <c r="D280" s="5">
        <v>0</v>
      </c>
      <c r="E280" s="5">
        <v>0</v>
      </c>
      <c r="F280" s="5">
        <v>0</v>
      </c>
      <c r="G280" s="4">
        <v>256526.5</v>
      </c>
    </row>
    <row r="281" spans="1:7" x14ac:dyDescent="0.2">
      <c r="A281" s="6">
        <v>280</v>
      </c>
      <c r="B281" s="14">
        <v>4301020106.3129997</v>
      </c>
      <c r="C281" s="7" t="s">
        <v>285</v>
      </c>
      <c r="D281" s="9">
        <v>0</v>
      </c>
      <c r="E281" s="8">
        <v>2514218.7599999998</v>
      </c>
      <c r="F281" s="9">
        <v>0</v>
      </c>
      <c r="G281" s="8">
        <v>3462292.76</v>
      </c>
    </row>
    <row r="282" spans="1:7" x14ac:dyDescent="0.2">
      <c r="A282" s="2">
        <v>281</v>
      </c>
      <c r="B282" s="13">
        <v>4301020106.3140001</v>
      </c>
      <c r="C282" s="3" t="s">
        <v>286</v>
      </c>
      <c r="D282" s="5">
        <v>0</v>
      </c>
      <c r="E282" s="4">
        <v>2194743.04</v>
      </c>
      <c r="F282" s="5">
        <v>0</v>
      </c>
      <c r="G282" s="4">
        <v>6151863.3600000003</v>
      </c>
    </row>
    <row r="283" spans="1:7" x14ac:dyDescent="0.2">
      <c r="A283" s="6">
        <v>282</v>
      </c>
      <c r="B283" s="14">
        <v>4301020106.3149996</v>
      </c>
      <c r="C283" s="7" t="s">
        <v>287</v>
      </c>
      <c r="D283" s="8">
        <v>1595509.7</v>
      </c>
      <c r="E283" s="9">
        <v>0</v>
      </c>
      <c r="F283" s="8">
        <v>9478275.6400000006</v>
      </c>
      <c r="G283" s="9">
        <v>0</v>
      </c>
    </row>
    <row r="284" spans="1:7" x14ac:dyDescent="0.2">
      <c r="A284" s="2">
        <v>283</v>
      </c>
      <c r="B284" s="13">
        <v>4301020106.3170004</v>
      </c>
      <c r="C284" s="3" t="s">
        <v>288</v>
      </c>
      <c r="D284" s="4">
        <v>3365743.93</v>
      </c>
      <c r="E284" s="5">
        <v>0</v>
      </c>
      <c r="F284" s="4">
        <v>7845393.79</v>
      </c>
      <c r="G284" s="5">
        <v>0</v>
      </c>
    </row>
    <row r="285" spans="1:7" x14ac:dyDescent="0.2">
      <c r="A285" s="6">
        <v>284</v>
      </c>
      <c r="B285" s="14">
        <v>4301020106.5030003</v>
      </c>
      <c r="C285" s="7" t="s">
        <v>289</v>
      </c>
      <c r="D285" s="9">
        <v>0</v>
      </c>
      <c r="E285" s="8">
        <v>23285</v>
      </c>
      <c r="F285" s="9">
        <v>0</v>
      </c>
      <c r="G285" s="8">
        <v>81652</v>
      </c>
    </row>
    <row r="286" spans="1:7" x14ac:dyDescent="0.2">
      <c r="A286" s="2">
        <v>285</v>
      </c>
      <c r="B286" s="13">
        <v>4301020106.5039997</v>
      </c>
      <c r="C286" s="3" t="s">
        <v>290</v>
      </c>
      <c r="D286" s="5">
        <v>0</v>
      </c>
      <c r="E286" s="5">
        <v>0</v>
      </c>
      <c r="F286" s="5">
        <v>0</v>
      </c>
      <c r="G286" s="4">
        <v>92884</v>
      </c>
    </row>
    <row r="287" spans="1:7" x14ac:dyDescent="0.2">
      <c r="A287" s="6">
        <v>286</v>
      </c>
      <c r="B287" s="14">
        <v>4301020106.5159998</v>
      </c>
      <c r="C287" s="7" t="s">
        <v>291</v>
      </c>
      <c r="D287" s="9">
        <v>0</v>
      </c>
      <c r="E287" s="8">
        <v>15000</v>
      </c>
      <c r="F287" s="9">
        <v>0</v>
      </c>
      <c r="G287" s="8">
        <v>60400</v>
      </c>
    </row>
    <row r="288" spans="1:7" x14ac:dyDescent="0.2">
      <c r="A288" s="2">
        <v>287</v>
      </c>
      <c r="B288" s="13">
        <v>4301020106.7089996</v>
      </c>
      <c r="C288" s="3" t="s">
        <v>292</v>
      </c>
      <c r="D288" s="5">
        <v>0</v>
      </c>
      <c r="E288" s="5">
        <v>0</v>
      </c>
      <c r="F288" s="5">
        <v>0</v>
      </c>
      <c r="G288" s="4">
        <v>121675.63</v>
      </c>
    </row>
    <row r="289" spans="1:7" x14ac:dyDescent="0.2">
      <c r="A289" s="6">
        <v>288</v>
      </c>
      <c r="B289" s="14">
        <v>4302030101.1009998</v>
      </c>
      <c r="C289" s="7" t="s">
        <v>293</v>
      </c>
      <c r="D289" s="8">
        <v>67695.61</v>
      </c>
      <c r="E289" s="8">
        <v>63470</v>
      </c>
      <c r="F289" s="9">
        <v>0</v>
      </c>
      <c r="G289" s="8">
        <v>1950029.43</v>
      </c>
    </row>
    <row r="290" spans="1:7" x14ac:dyDescent="0.2">
      <c r="A290" s="2">
        <v>289</v>
      </c>
      <c r="B290" s="13">
        <v>4303010101.1009998</v>
      </c>
      <c r="C290" s="3" t="s">
        <v>294</v>
      </c>
      <c r="D290" s="5">
        <v>0</v>
      </c>
      <c r="E290" s="5">
        <v>0</v>
      </c>
      <c r="F290" s="5">
        <v>0</v>
      </c>
      <c r="G290" s="4">
        <v>116044.87</v>
      </c>
    </row>
    <row r="291" spans="1:7" x14ac:dyDescent="0.2">
      <c r="A291" s="6">
        <v>290</v>
      </c>
      <c r="B291" s="14">
        <v>4307010103.2010002</v>
      </c>
      <c r="C291" s="7" t="s">
        <v>295</v>
      </c>
      <c r="D291" s="8">
        <v>20250.330000000002</v>
      </c>
      <c r="E291" s="8">
        <v>12422303.33</v>
      </c>
      <c r="F291" s="9">
        <v>0</v>
      </c>
      <c r="G291" s="8">
        <v>73872253.159999996</v>
      </c>
    </row>
    <row r="292" spans="1:7" x14ac:dyDescent="0.2">
      <c r="A292" s="2">
        <v>291</v>
      </c>
      <c r="B292" s="13">
        <v>4307010104.1009998</v>
      </c>
      <c r="C292" s="3" t="s">
        <v>296</v>
      </c>
      <c r="D292" s="5">
        <v>0</v>
      </c>
      <c r="E292" s="4">
        <v>10198800</v>
      </c>
      <c r="F292" s="5">
        <v>0</v>
      </c>
      <c r="G292" s="4">
        <v>44349387</v>
      </c>
    </row>
    <row r="293" spans="1:7" x14ac:dyDescent="0.2">
      <c r="A293" s="6">
        <v>292</v>
      </c>
      <c r="B293" s="14">
        <v>4307010105.1009998</v>
      </c>
      <c r="C293" s="7" t="s">
        <v>297</v>
      </c>
      <c r="D293" s="9">
        <v>642</v>
      </c>
      <c r="E293" s="8">
        <v>2090470.25</v>
      </c>
      <c r="F293" s="9">
        <v>0</v>
      </c>
      <c r="G293" s="8">
        <v>6399026.6900000004</v>
      </c>
    </row>
    <row r="294" spans="1:7" x14ac:dyDescent="0.2">
      <c r="A294" s="2">
        <v>293</v>
      </c>
      <c r="B294" s="13">
        <v>4307010108.1009998</v>
      </c>
      <c r="C294" s="3" t="s">
        <v>298</v>
      </c>
      <c r="D294" s="5">
        <v>0</v>
      </c>
      <c r="E294" s="4">
        <v>485515.8</v>
      </c>
      <c r="F294" s="5">
        <v>0</v>
      </c>
      <c r="G294" s="4">
        <v>3421803.75</v>
      </c>
    </row>
    <row r="295" spans="1:7" x14ac:dyDescent="0.2">
      <c r="A295" s="6">
        <v>294</v>
      </c>
      <c r="B295" s="14">
        <v>4313010103.1009998</v>
      </c>
      <c r="C295" s="7" t="s">
        <v>299</v>
      </c>
      <c r="D295" s="9">
        <v>0</v>
      </c>
      <c r="E295" s="8">
        <v>2400</v>
      </c>
      <c r="F295" s="9">
        <v>0</v>
      </c>
      <c r="G295" s="8">
        <v>38940</v>
      </c>
    </row>
    <row r="296" spans="1:7" x14ac:dyDescent="0.2">
      <c r="A296" s="2">
        <v>295</v>
      </c>
      <c r="B296" s="13">
        <v>4313010199.1049995</v>
      </c>
      <c r="C296" s="3" t="s">
        <v>300</v>
      </c>
      <c r="D296" s="5">
        <v>0</v>
      </c>
      <c r="E296" s="4">
        <v>11900</v>
      </c>
      <c r="F296" s="5">
        <v>0</v>
      </c>
      <c r="G296" s="4">
        <v>58900</v>
      </c>
    </row>
    <row r="297" spans="1:7" x14ac:dyDescent="0.2">
      <c r="A297" s="6">
        <v>296</v>
      </c>
      <c r="B297" s="14">
        <v>4313010199.1099997</v>
      </c>
      <c r="C297" s="7" t="s">
        <v>301</v>
      </c>
      <c r="D297" s="9">
        <v>0</v>
      </c>
      <c r="E297" s="8">
        <v>117302</v>
      </c>
      <c r="F297" s="9">
        <v>0</v>
      </c>
      <c r="G297" s="8">
        <v>583949</v>
      </c>
    </row>
    <row r="298" spans="1:7" x14ac:dyDescent="0.2">
      <c r="A298" s="2">
        <v>297</v>
      </c>
      <c r="B298" s="13">
        <v>4313010199.1190004</v>
      </c>
      <c r="C298" s="3" t="s">
        <v>302</v>
      </c>
      <c r="D298" s="5">
        <v>0</v>
      </c>
      <c r="E298" s="5">
        <v>0</v>
      </c>
      <c r="F298" s="5">
        <v>0</v>
      </c>
      <c r="G298" s="5">
        <v>17.760000000000002</v>
      </c>
    </row>
    <row r="299" spans="1:7" x14ac:dyDescent="0.2">
      <c r="A299" s="6">
        <v>298</v>
      </c>
      <c r="B299" s="14">
        <v>4313010199.2019997</v>
      </c>
      <c r="C299" s="7" t="s">
        <v>303</v>
      </c>
      <c r="D299" s="9">
        <v>0</v>
      </c>
      <c r="E299" s="8">
        <v>329680</v>
      </c>
      <c r="F299" s="9">
        <v>0</v>
      </c>
      <c r="G299" s="8">
        <v>1991950</v>
      </c>
    </row>
    <row r="300" spans="1:7" x14ac:dyDescent="0.2">
      <c r="A300" s="2">
        <v>299</v>
      </c>
      <c r="B300" s="13">
        <v>5101010101.1009998</v>
      </c>
      <c r="C300" s="3" t="s">
        <v>304</v>
      </c>
      <c r="D300" s="4">
        <v>9751460</v>
      </c>
      <c r="E300" s="5">
        <v>0</v>
      </c>
      <c r="F300" s="4">
        <v>58588008.710000001</v>
      </c>
      <c r="G300" s="5">
        <v>0</v>
      </c>
    </row>
    <row r="301" spans="1:7" x14ac:dyDescent="0.2">
      <c r="A301" s="6">
        <v>300</v>
      </c>
      <c r="B301" s="14">
        <v>5101010101.1020002</v>
      </c>
      <c r="C301" s="7" t="s">
        <v>305</v>
      </c>
      <c r="D301" s="8">
        <v>345660</v>
      </c>
      <c r="E301" s="9">
        <v>0</v>
      </c>
      <c r="F301" s="8">
        <v>2075760</v>
      </c>
      <c r="G301" s="9">
        <v>0</v>
      </c>
    </row>
    <row r="302" spans="1:7" x14ac:dyDescent="0.2">
      <c r="A302" s="2">
        <v>301</v>
      </c>
      <c r="B302" s="13">
        <v>5101010103.1009998</v>
      </c>
      <c r="C302" s="3" t="s">
        <v>306</v>
      </c>
      <c r="D302" s="4">
        <v>10000</v>
      </c>
      <c r="E302" s="5">
        <v>0</v>
      </c>
      <c r="F302" s="4">
        <v>60000</v>
      </c>
      <c r="G302" s="5">
        <v>0</v>
      </c>
    </row>
    <row r="303" spans="1:7" x14ac:dyDescent="0.2">
      <c r="A303" s="6">
        <v>302</v>
      </c>
      <c r="B303" s="14">
        <v>5101010103.1020002</v>
      </c>
      <c r="C303" s="7" t="s">
        <v>307</v>
      </c>
      <c r="D303" s="8">
        <v>780458.33</v>
      </c>
      <c r="E303" s="9">
        <v>0</v>
      </c>
      <c r="F303" s="8">
        <v>3915780.91</v>
      </c>
      <c r="G303" s="9">
        <v>0</v>
      </c>
    </row>
    <row r="304" spans="1:7" x14ac:dyDescent="0.2">
      <c r="A304" s="2">
        <v>303</v>
      </c>
      <c r="B304" s="13">
        <v>5101010103.1029997</v>
      </c>
      <c r="C304" s="3" t="s">
        <v>308</v>
      </c>
      <c r="D304" s="4">
        <v>225400</v>
      </c>
      <c r="E304" s="5">
        <v>0</v>
      </c>
      <c r="F304" s="4">
        <v>1366174.2</v>
      </c>
      <c r="G304" s="5">
        <v>0</v>
      </c>
    </row>
    <row r="305" spans="1:7" x14ac:dyDescent="0.2">
      <c r="A305" s="6">
        <v>304</v>
      </c>
      <c r="B305" s="14">
        <v>5101010108.1009998</v>
      </c>
      <c r="C305" s="7" t="s">
        <v>309</v>
      </c>
      <c r="D305" s="8">
        <v>28734</v>
      </c>
      <c r="E305" s="9">
        <v>0</v>
      </c>
      <c r="F305" s="8">
        <v>180644</v>
      </c>
      <c r="G305" s="9">
        <v>0</v>
      </c>
    </row>
    <row r="306" spans="1:7" x14ac:dyDescent="0.2">
      <c r="A306" s="2">
        <v>305</v>
      </c>
      <c r="B306" s="13">
        <v>5101010109.1020002</v>
      </c>
      <c r="C306" s="3" t="s">
        <v>310</v>
      </c>
      <c r="D306" s="5">
        <v>813.6</v>
      </c>
      <c r="E306" s="5">
        <v>0</v>
      </c>
      <c r="F306" s="4">
        <v>4881.6000000000004</v>
      </c>
      <c r="G306" s="5">
        <v>0</v>
      </c>
    </row>
    <row r="307" spans="1:7" x14ac:dyDescent="0.2">
      <c r="A307" s="6">
        <v>306</v>
      </c>
      <c r="B307" s="14">
        <v>5101010113.1009998</v>
      </c>
      <c r="C307" s="7" t="s">
        <v>311</v>
      </c>
      <c r="D307" s="8">
        <v>661970</v>
      </c>
      <c r="E307" s="9">
        <v>0</v>
      </c>
      <c r="F307" s="8">
        <v>3971820</v>
      </c>
      <c r="G307" s="9">
        <v>0</v>
      </c>
    </row>
    <row r="308" spans="1:7" x14ac:dyDescent="0.2">
      <c r="A308" s="2">
        <v>307</v>
      </c>
      <c r="B308" s="13">
        <v>5101010113.1020002</v>
      </c>
      <c r="C308" s="3" t="s">
        <v>312</v>
      </c>
      <c r="D308" s="4">
        <v>117920</v>
      </c>
      <c r="E308" s="5">
        <v>0</v>
      </c>
      <c r="F308" s="4">
        <v>707520</v>
      </c>
      <c r="G308" s="5">
        <v>0</v>
      </c>
    </row>
    <row r="309" spans="1:7" x14ac:dyDescent="0.2">
      <c r="A309" s="6">
        <v>308</v>
      </c>
      <c r="B309" s="14">
        <v>5101010113.1029997</v>
      </c>
      <c r="C309" s="7" t="s">
        <v>313</v>
      </c>
      <c r="D309" s="8">
        <v>868108.58</v>
      </c>
      <c r="E309" s="9">
        <v>0</v>
      </c>
      <c r="F309" s="8">
        <v>5111607.96</v>
      </c>
      <c r="G309" s="9">
        <v>0</v>
      </c>
    </row>
    <row r="310" spans="1:7" x14ac:dyDescent="0.2">
      <c r="A310" s="2">
        <v>309</v>
      </c>
      <c r="B310" s="13">
        <v>5101010113.1040001</v>
      </c>
      <c r="C310" s="3" t="s">
        <v>314</v>
      </c>
      <c r="D310" s="4">
        <v>222956</v>
      </c>
      <c r="E310" s="5">
        <v>0</v>
      </c>
      <c r="F310" s="4">
        <v>1329386</v>
      </c>
      <c r="G310" s="5">
        <v>0</v>
      </c>
    </row>
    <row r="311" spans="1:7" x14ac:dyDescent="0.2">
      <c r="A311" s="6">
        <v>310</v>
      </c>
      <c r="B311" s="14">
        <v>5101010113.1049995</v>
      </c>
      <c r="C311" s="7" t="s">
        <v>315</v>
      </c>
      <c r="D311" s="8">
        <v>1275320</v>
      </c>
      <c r="E311" s="9">
        <v>0</v>
      </c>
      <c r="F311" s="8">
        <v>7317023.8399999999</v>
      </c>
      <c r="G311" s="9">
        <v>0</v>
      </c>
    </row>
    <row r="312" spans="1:7" x14ac:dyDescent="0.2">
      <c r="A312" s="2">
        <v>311</v>
      </c>
      <c r="B312" s="13">
        <v>5101010113.1059999</v>
      </c>
      <c r="C312" s="3" t="s">
        <v>316</v>
      </c>
      <c r="D312" s="4">
        <v>278750</v>
      </c>
      <c r="E312" s="5">
        <v>0</v>
      </c>
      <c r="F312" s="4">
        <v>1530000</v>
      </c>
      <c r="G312" s="5">
        <v>0</v>
      </c>
    </row>
    <row r="313" spans="1:7" x14ac:dyDescent="0.2">
      <c r="A313" s="6">
        <v>312</v>
      </c>
      <c r="B313" s="14">
        <v>5101010115.1009998</v>
      </c>
      <c r="C313" s="7" t="s">
        <v>317</v>
      </c>
      <c r="D313" s="8">
        <v>255010</v>
      </c>
      <c r="E313" s="9">
        <v>0</v>
      </c>
      <c r="F313" s="8">
        <v>1530060</v>
      </c>
      <c r="G313" s="9">
        <v>0</v>
      </c>
    </row>
    <row r="314" spans="1:7" x14ac:dyDescent="0.2">
      <c r="A314" s="2">
        <v>313</v>
      </c>
      <c r="B314" s="13">
        <v>5101010115.1020002</v>
      </c>
      <c r="C314" s="3" t="s">
        <v>318</v>
      </c>
      <c r="D314" s="4">
        <v>266720</v>
      </c>
      <c r="E314" s="4">
        <v>20250.330000000002</v>
      </c>
      <c r="F314" s="4">
        <v>1615899.34</v>
      </c>
      <c r="G314" s="5">
        <v>0</v>
      </c>
    </row>
    <row r="315" spans="1:7" x14ac:dyDescent="0.2">
      <c r="A315" s="6">
        <v>314</v>
      </c>
      <c r="B315" s="14">
        <v>5101010116.1049995</v>
      </c>
      <c r="C315" s="7" t="s">
        <v>319</v>
      </c>
      <c r="D315" s="8">
        <v>4205</v>
      </c>
      <c r="E315" s="9">
        <v>0</v>
      </c>
      <c r="F315" s="8">
        <v>25230</v>
      </c>
      <c r="G315" s="9">
        <v>0</v>
      </c>
    </row>
    <row r="316" spans="1:7" x14ac:dyDescent="0.2">
      <c r="A316" s="2">
        <v>315</v>
      </c>
      <c r="B316" s="13">
        <v>5101010199.1020002</v>
      </c>
      <c r="C316" s="3" t="s">
        <v>320</v>
      </c>
      <c r="D316" s="4">
        <v>3500</v>
      </c>
      <c r="E316" s="5">
        <v>0</v>
      </c>
      <c r="F316" s="4">
        <v>21000</v>
      </c>
      <c r="G316" s="5">
        <v>0</v>
      </c>
    </row>
    <row r="317" spans="1:7" x14ac:dyDescent="0.2">
      <c r="A317" s="6">
        <v>316</v>
      </c>
      <c r="B317" s="14">
        <v>5101010199.1029997</v>
      </c>
      <c r="C317" s="7" t="s">
        <v>321</v>
      </c>
      <c r="D317" s="8">
        <v>466049</v>
      </c>
      <c r="E317" s="9">
        <v>0</v>
      </c>
      <c r="F317" s="8">
        <v>2933954</v>
      </c>
      <c r="G317" s="9">
        <v>0</v>
      </c>
    </row>
    <row r="318" spans="1:7" x14ac:dyDescent="0.2">
      <c r="A318" s="2">
        <v>317</v>
      </c>
      <c r="B318" s="13">
        <v>5101020103.1009998</v>
      </c>
      <c r="C318" s="3" t="s">
        <v>322</v>
      </c>
      <c r="D318" s="4">
        <v>161963</v>
      </c>
      <c r="E318" s="5">
        <v>0</v>
      </c>
      <c r="F318" s="4">
        <v>973398.98</v>
      </c>
      <c r="G318" s="5">
        <v>0</v>
      </c>
    </row>
    <row r="319" spans="1:7" x14ac:dyDescent="0.2">
      <c r="A319" s="6">
        <v>318</v>
      </c>
      <c r="B319" s="14">
        <v>5101020104.1009998</v>
      </c>
      <c r="C319" s="7" t="s">
        <v>323</v>
      </c>
      <c r="D319" s="8">
        <v>242944.5</v>
      </c>
      <c r="E319" s="9">
        <v>0</v>
      </c>
      <c r="F319" s="8">
        <v>1460098.47</v>
      </c>
      <c r="G319" s="9">
        <v>0</v>
      </c>
    </row>
    <row r="320" spans="1:7" x14ac:dyDescent="0.2">
      <c r="A320" s="2">
        <v>319</v>
      </c>
      <c r="B320" s="13">
        <v>5101020105.1009998</v>
      </c>
      <c r="C320" s="3" t="s">
        <v>324</v>
      </c>
      <c r="D320" s="4">
        <v>16572.3</v>
      </c>
      <c r="E320" s="5">
        <v>0</v>
      </c>
      <c r="F320" s="4">
        <v>99433.8</v>
      </c>
      <c r="G320" s="5">
        <v>0</v>
      </c>
    </row>
    <row r="321" spans="1:7" x14ac:dyDescent="0.2">
      <c r="A321" s="6">
        <v>320</v>
      </c>
      <c r="B321" s="14">
        <v>5101020106.1009998</v>
      </c>
      <c r="C321" s="7" t="s">
        <v>325</v>
      </c>
      <c r="D321" s="8">
        <v>20610</v>
      </c>
      <c r="E321" s="9">
        <v>642</v>
      </c>
      <c r="F321" s="8">
        <v>124749</v>
      </c>
      <c r="G321" s="9">
        <v>0</v>
      </c>
    </row>
    <row r="322" spans="1:7" x14ac:dyDescent="0.2">
      <c r="A322" s="2">
        <v>321</v>
      </c>
      <c r="B322" s="13">
        <v>5101020106.1020002</v>
      </c>
      <c r="C322" s="3" t="s">
        <v>326</v>
      </c>
      <c r="D322" s="4">
        <v>128328</v>
      </c>
      <c r="E322" s="5">
        <v>0</v>
      </c>
      <c r="F322" s="4">
        <v>739571</v>
      </c>
      <c r="G322" s="5">
        <v>0</v>
      </c>
    </row>
    <row r="323" spans="1:7" x14ac:dyDescent="0.2">
      <c r="A323" s="6">
        <v>322</v>
      </c>
      <c r="B323" s="14">
        <v>5101020112.1009998</v>
      </c>
      <c r="C323" s="7" t="s">
        <v>327</v>
      </c>
      <c r="D323" s="8">
        <v>20879</v>
      </c>
      <c r="E323" s="9">
        <v>0</v>
      </c>
      <c r="F323" s="8">
        <v>116978.74</v>
      </c>
      <c r="G323" s="9">
        <v>0</v>
      </c>
    </row>
    <row r="324" spans="1:7" x14ac:dyDescent="0.2">
      <c r="A324" s="2">
        <v>323</v>
      </c>
      <c r="B324" s="13">
        <v>5101020114.1070004</v>
      </c>
      <c r="C324" s="3" t="s">
        <v>328</v>
      </c>
      <c r="D324" s="4">
        <v>1050000</v>
      </c>
      <c r="E324" s="5">
        <v>0</v>
      </c>
      <c r="F324" s="4">
        <v>4216500</v>
      </c>
      <c r="G324" s="5">
        <v>0</v>
      </c>
    </row>
    <row r="325" spans="1:7" x14ac:dyDescent="0.2">
      <c r="A325" s="6">
        <v>324</v>
      </c>
      <c r="B325" s="14">
        <v>5101020114.1140003</v>
      </c>
      <c r="C325" s="7" t="s">
        <v>329</v>
      </c>
      <c r="D325" s="8">
        <v>47500</v>
      </c>
      <c r="E325" s="9">
        <v>0</v>
      </c>
      <c r="F325" s="8">
        <v>292000</v>
      </c>
      <c r="G325" s="9">
        <v>0</v>
      </c>
    </row>
    <row r="326" spans="1:7" x14ac:dyDescent="0.2">
      <c r="A326" s="2">
        <v>325</v>
      </c>
      <c r="B326" s="13">
        <v>5101020114.1160002</v>
      </c>
      <c r="C326" s="3" t="s">
        <v>330</v>
      </c>
      <c r="D326" s="4">
        <v>1567846.65</v>
      </c>
      <c r="E326" s="4">
        <v>595542.17000000004</v>
      </c>
      <c r="F326" s="4">
        <v>4135260.63</v>
      </c>
      <c r="G326" s="5">
        <v>0</v>
      </c>
    </row>
    <row r="327" spans="1:7" x14ac:dyDescent="0.2">
      <c r="A327" s="6">
        <v>326</v>
      </c>
      <c r="B327" s="14">
        <v>5101020114.1169996</v>
      </c>
      <c r="C327" s="7" t="s">
        <v>331</v>
      </c>
      <c r="D327" s="8">
        <v>75000</v>
      </c>
      <c r="E327" s="8">
        <v>29457.83</v>
      </c>
      <c r="F327" s="8">
        <v>389717.46</v>
      </c>
      <c r="G327" s="9">
        <v>0</v>
      </c>
    </row>
    <row r="328" spans="1:7" x14ac:dyDescent="0.2">
      <c r="A328" s="2">
        <v>327</v>
      </c>
      <c r="B328" s="13">
        <v>5101020116.1009998</v>
      </c>
      <c r="C328" s="3" t="s">
        <v>332</v>
      </c>
      <c r="D328" s="5">
        <v>0</v>
      </c>
      <c r="E328" s="5">
        <v>0</v>
      </c>
      <c r="F328" s="4">
        <v>11818</v>
      </c>
      <c r="G328" s="5">
        <v>0</v>
      </c>
    </row>
    <row r="329" spans="1:7" x14ac:dyDescent="0.2">
      <c r="A329" s="6">
        <v>328</v>
      </c>
      <c r="B329" s="14">
        <v>5101020116.1020002</v>
      </c>
      <c r="C329" s="7" t="s">
        <v>333</v>
      </c>
      <c r="D329" s="9">
        <v>0</v>
      </c>
      <c r="E329" s="9">
        <v>0</v>
      </c>
      <c r="F329" s="8">
        <v>62582</v>
      </c>
      <c r="G329" s="9">
        <v>0</v>
      </c>
    </row>
    <row r="330" spans="1:7" x14ac:dyDescent="0.2">
      <c r="A330" s="2">
        <v>329</v>
      </c>
      <c r="B330" s="13">
        <v>5101030101.1009998</v>
      </c>
      <c r="C330" s="3" t="s">
        <v>334</v>
      </c>
      <c r="D330" s="4">
        <v>12750</v>
      </c>
      <c r="E330" s="5">
        <v>0</v>
      </c>
      <c r="F330" s="4">
        <v>604185</v>
      </c>
      <c r="G330" s="5">
        <v>0</v>
      </c>
    </row>
    <row r="331" spans="1:7" x14ac:dyDescent="0.2">
      <c r="A331" s="6">
        <v>330</v>
      </c>
      <c r="B331" s="14">
        <v>5101030205.1009998</v>
      </c>
      <c r="C331" s="7" t="s">
        <v>335</v>
      </c>
      <c r="D331" s="8">
        <v>51286</v>
      </c>
      <c r="E331" s="9">
        <v>0</v>
      </c>
      <c r="F331" s="8">
        <v>259717.5</v>
      </c>
      <c r="G331" s="9">
        <v>0</v>
      </c>
    </row>
    <row r="332" spans="1:7" x14ac:dyDescent="0.2">
      <c r="A332" s="2">
        <v>331</v>
      </c>
      <c r="B332" s="13">
        <v>5101040204.1009998</v>
      </c>
      <c r="C332" s="3" t="s">
        <v>336</v>
      </c>
      <c r="D332" s="5">
        <v>0</v>
      </c>
      <c r="E332" s="5">
        <v>0</v>
      </c>
      <c r="F332" s="4">
        <v>24970</v>
      </c>
      <c r="G332" s="5">
        <v>0</v>
      </c>
    </row>
    <row r="333" spans="1:7" x14ac:dyDescent="0.2">
      <c r="A333" s="6">
        <v>332</v>
      </c>
      <c r="B333" s="14">
        <v>5102010199.1009998</v>
      </c>
      <c r="C333" s="7" t="s">
        <v>337</v>
      </c>
      <c r="D333" s="9">
        <v>0</v>
      </c>
      <c r="E333" s="9">
        <v>0</v>
      </c>
      <c r="F333" s="9">
        <v>0</v>
      </c>
      <c r="G333" s="9">
        <v>0</v>
      </c>
    </row>
    <row r="334" spans="1:7" x14ac:dyDescent="0.2">
      <c r="A334" s="2">
        <v>333</v>
      </c>
      <c r="B334" s="13">
        <v>5102010199.1020002</v>
      </c>
      <c r="C334" s="3" t="s">
        <v>338</v>
      </c>
      <c r="D334" s="4">
        <v>55979.32</v>
      </c>
      <c r="E334" s="5">
        <v>0</v>
      </c>
      <c r="F334" s="4">
        <v>644328.36</v>
      </c>
      <c r="G334" s="5">
        <v>0</v>
      </c>
    </row>
    <row r="335" spans="1:7" x14ac:dyDescent="0.2">
      <c r="A335" s="6">
        <v>334</v>
      </c>
      <c r="B335" s="14">
        <v>5103010199.1020002</v>
      </c>
      <c r="C335" s="7" t="s">
        <v>339</v>
      </c>
      <c r="D335" s="9">
        <v>0</v>
      </c>
      <c r="E335" s="9">
        <v>0</v>
      </c>
      <c r="F335" s="9">
        <v>0</v>
      </c>
      <c r="G335" s="9">
        <v>0</v>
      </c>
    </row>
    <row r="336" spans="1:7" x14ac:dyDescent="0.2">
      <c r="A336" s="2">
        <v>335</v>
      </c>
      <c r="B336" s="13">
        <v>5104010104.1009998</v>
      </c>
      <c r="C336" s="3" t="s">
        <v>340</v>
      </c>
      <c r="D336" s="4">
        <v>24401.91</v>
      </c>
      <c r="E336" s="5">
        <v>0</v>
      </c>
      <c r="F336" s="4">
        <v>615480.55000000005</v>
      </c>
      <c r="G336" s="5">
        <v>0</v>
      </c>
    </row>
    <row r="337" spans="1:7" x14ac:dyDescent="0.2">
      <c r="A337" s="6">
        <v>336</v>
      </c>
      <c r="B337" s="14">
        <v>5104010104.1029997</v>
      </c>
      <c r="C337" s="7" t="s">
        <v>341</v>
      </c>
      <c r="D337" s="8">
        <v>2621.5</v>
      </c>
      <c r="E337" s="9">
        <v>0</v>
      </c>
      <c r="F337" s="8">
        <v>107875.45</v>
      </c>
      <c r="G337" s="9">
        <v>0</v>
      </c>
    </row>
    <row r="338" spans="1:7" x14ac:dyDescent="0.2">
      <c r="A338" s="2">
        <v>337</v>
      </c>
      <c r="B338" s="13">
        <v>5104010104.1040001</v>
      </c>
      <c r="C338" s="3" t="s">
        <v>342</v>
      </c>
      <c r="D338" s="5">
        <v>0</v>
      </c>
      <c r="E338" s="5">
        <v>0</v>
      </c>
      <c r="F338" s="4">
        <v>8625</v>
      </c>
      <c r="G338" s="5">
        <v>0</v>
      </c>
    </row>
    <row r="339" spans="1:7" x14ac:dyDescent="0.2">
      <c r="A339" s="6">
        <v>338</v>
      </c>
      <c r="B339" s="14">
        <v>5104010104.1049995</v>
      </c>
      <c r="C339" s="7" t="s">
        <v>343</v>
      </c>
      <c r="D339" s="8">
        <v>18440</v>
      </c>
      <c r="E339" s="9">
        <v>0</v>
      </c>
      <c r="F339" s="8">
        <v>178340</v>
      </c>
      <c r="G339" s="9">
        <v>0</v>
      </c>
    </row>
    <row r="340" spans="1:7" x14ac:dyDescent="0.2">
      <c r="A340" s="2">
        <v>339</v>
      </c>
      <c r="B340" s="13">
        <v>5104010104.1059999</v>
      </c>
      <c r="C340" s="3" t="s">
        <v>344</v>
      </c>
      <c r="D340" s="4">
        <v>432731.32</v>
      </c>
      <c r="E340" s="5">
        <v>0</v>
      </c>
      <c r="F340" s="4">
        <v>1199846.42</v>
      </c>
      <c r="G340" s="5">
        <v>0</v>
      </c>
    </row>
    <row r="341" spans="1:7" x14ac:dyDescent="0.2">
      <c r="A341" s="6">
        <v>340</v>
      </c>
      <c r="B341" s="14">
        <v>5104010104.1070004</v>
      </c>
      <c r="C341" s="7" t="s">
        <v>345</v>
      </c>
      <c r="D341" s="8">
        <v>3295.6</v>
      </c>
      <c r="E341" s="9">
        <v>0</v>
      </c>
      <c r="F341" s="8">
        <v>262235.63</v>
      </c>
      <c r="G341" s="9">
        <v>0</v>
      </c>
    </row>
    <row r="342" spans="1:7" x14ac:dyDescent="0.2">
      <c r="A342" s="2">
        <v>341</v>
      </c>
      <c r="B342" s="13">
        <v>5104010104.1079998</v>
      </c>
      <c r="C342" s="3" t="s">
        <v>346</v>
      </c>
      <c r="D342" s="4">
        <v>1412.4</v>
      </c>
      <c r="E342" s="5">
        <v>0</v>
      </c>
      <c r="F342" s="4">
        <v>81063.199999999997</v>
      </c>
      <c r="G342" s="5">
        <v>0</v>
      </c>
    </row>
    <row r="343" spans="1:7" x14ac:dyDescent="0.2">
      <c r="A343" s="6">
        <v>342</v>
      </c>
      <c r="B343" s="14">
        <v>5104010107.1009998</v>
      </c>
      <c r="C343" s="7" t="s">
        <v>347</v>
      </c>
      <c r="D343" s="9">
        <v>0</v>
      </c>
      <c r="E343" s="9">
        <v>0</v>
      </c>
      <c r="F343" s="8">
        <v>30800</v>
      </c>
      <c r="G343" s="9">
        <v>0</v>
      </c>
    </row>
    <row r="344" spans="1:7" x14ac:dyDescent="0.2">
      <c r="A344" s="2">
        <v>343</v>
      </c>
      <c r="B344" s="13">
        <v>5104010107.1020002</v>
      </c>
      <c r="C344" s="3" t="s">
        <v>348</v>
      </c>
      <c r="D344" s="4">
        <v>5885</v>
      </c>
      <c r="E344" s="5">
        <v>0</v>
      </c>
      <c r="F344" s="4">
        <v>118532.4</v>
      </c>
      <c r="G344" s="5">
        <v>0</v>
      </c>
    </row>
    <row r="345" spans="1:7" x14ac:dyDescent="0.2">
      <c r="A345" s="6">
        <v>344</v>
      </c>
      <c r="B345" s="14">
        <v>5104010107.1029997</v>
      </c>
      <c r="C345" s="7" t="s">
        <v>349</v>
      </c>
      <c r="D345" s="8">
        <v>3605.9</v>
      </c>
      <c r="E345" s="9">
        <v>0</v>
      </c>
      <c r="F345" s="8">
        <v>125582.05</v>
      </c>
      <c r="G345" s="9">
        <v>0</v>
      </c>
    </row>
    <row r="346" spans="1:7" x14ac:dyDescent="0.2">
      <c r="A346" s="2">
        <v>345</v>
      </c>
      <c r="B346" s="13">
        <v>5104010107.1040001</v>
      </c>
      <c r="C346" s="3" t="s">
        <v>350</v>
      </c>
      <c r="D346" s="5">
        <v>0</v>
      </c>
      <c r="E346" s="5">
        <v>0</v>
      </c>
      <c r="F346" s="4">
        <v>63770.66</v>
      </c>
      <c r="G346" s="5">
        <v>0</v>
      </c>
    </row>
    <row r="347" spans="1:7" x14ac:dyDescent="0.2">
      <c r="A347" s="6">
        <v>346</v>
      </c>
      <c r="B347" s="14">
        <v>5104010107.1059999</v>
      </c>
      <c r="C347" s="7" t="s">
        <v>351</v>
      </c>
      <c r="D347" s="8">
        <v>234170</v>
      </c>
      <c r="E347" s="8">
        <v>23000</v>
      </c>
      <c r="F347" s="8">
        <v>690218.88</v>
      </c>
      <c r="G347" s="9">
        <v>0</v>
      </c>
    </row>
    <row r="348" spans="1:7" x14ac:dyDescent="0.2">
      <c r="A348" s="2">
        <v>347</v>
      </c>
      <c r="B348" s="13">
        <v>5104010107.1070004</v>
      </c>
      <c r="C348" s="3" t="s">
        <v>352</v>
      </c>
      <c r="D348" s="5">
        <v>0</v>
      </c>
      <c r="E348" s="5">
        <v>0</v>
      </c>
      <c r="F348" s="4">
        <v>15622</v>
      </c>
      <c r="G348" s="5">
        <v>0</v>
      </c>
    </row>
    <row r="349" spans="1:7" x14ac:dyDescent="0.2">
      <c r="A349" s="6">
        <v>348</v>
      </c>
      <c r="B349" s="14">
        <v>5104010107.1079998</v>
      </c>
      <c r="C349" s="7" t="s">
        <v>353</v>
      </c>
      <c r="D349" s="8">
        <v>55212</v>
      </c>
      <c r="E349" s="9">
        <v>0</v>
      </c>
      <c r="F349" s="8">
        <v>89063.5</v>
      </c>
      <c r="G349" s="9">
        <v>0</v>
      </c>
    </row>
    <row r="350" spans="1:7" x14ac:dyDescent="0.2">
      <c r="A350" s="2">
        <v>349</v>
      </c>
      <c r="B350" s="13">
        <v>5104010107.1090002</v>
      </c>
      <c r="C350" s="3" t="s">
        <v>354</v>
      </c>
      <c r="D350" s="5">
        <v>0</v>
      </c>
      <c r="E350" s="5">
        <v>0</v>
      </c>
      <c r="F350" s="4">
        <v>37210</v>
      </c>
      <c r="G350" s="5">
        <v>0</v>
      </c>
    </row>
    <row r="351" spans="1:7" x14ac:dyDescent="0.2">
      <c r="A351" s="6">
        <v>350</v>
      </c>
      <c r="B351" s="14">
        <v>5104010107.1120005</v>
      </c>
      <c r="C351" s="7" t="s">
        <v>355</v>
      </c>
      <c r="D351" s="9">
        <v>0</v>
      </c>
      <c r="E351" s="9">
        <v>0</v>
      </c>
      <c r="F351" s="8">
        <v>26400</v>
      </c>
      <c r="G351" s="9">
        <v>0</v>
      </c>
    </row>
    <row r="352" spans="1:7" x14ac:dyDescent="0.2">
      <c r="A352" s="2">
        <v>351</v>
      </c>
      <c r="B352" s="13">
        <v>5104010110.1009998</v>
      </c>
      <c r="C352" s="3" t="s">
        <v>356</v>
      </c>
      <c r="D352" s="4">
        <v>83517.02</v>
      </c>
      <c r="E352" s="5">
        <v>0</v>
      </c>
      <c r="F352" s="4">
        <v>660172.65</v>
      </c>
      <c r="G352" s="5">
        <v>0</v>
      </c>
    </row>
    <row r="353" spans="1:7" x14ac:dyDescent="0.2">
      <c r="A353" s="6">
        <v>352</v>
      </c>
      <c r="B353" s="14">
        <v>5104010112.1009998</v>
      </c>
      <c r="C353" s="7" t="s">
        <v>357</v>
      </c>
      <c r="D353" s="8">
        <v>157500</v>
      </c>
      <c r="E353" s="9">
        <v>0</v>
      </c>
      <c r="F353" s="8">
        <v>830000</v>
      </c>
      <c r="G353" s="9">
        <v>0</v>
      </c>
    </row>
    <row r="354" spans="1:7" x14ac:dyDescent="0.2">
      <c r="A354" s="2">
        <v>353</v>
      </c>
      <c r="B354" s="13">
        <v>5104010112.1059999</v>
      </c>
      <c r="C354" s="3" t="s">
        <v>358</v>
      </c>
      <c r="D354" s="4">
        <v>5000</v>
      </c>
      <c r="E354" s="5">
        <v>0</v>
      </c>
      <c r="F354" s="4">
        <v>47600</v>
      </c>
      <c r="G354" s="5">
        <v>0</v>
      </c>
    </row>
    <row r="355" spans="1:7" x14ac:dyDescent="0.2">
      <c r="A355" s="6">
        <v>354</v>
      </c>
      <c r="B355" s="14">
        <v>5104010112.1099997</v>
      </c>
      <c r="C355" s="7" t="s">
        <v>359</v>
      </c>
      <c r="D355" s="9">
        <v>0</v>
      </c>
      <c r="E355" s="9">
        <v>0</v>
      </c>
      <c r="F355" s="8">
        <v>945668.52</v>
      </c>
      <c r="G355" s="9">
        <v>0</v>
      </c>
    </row>
    <row r="356" spans="1:7" x14ac:dyDescent="0.2">
      <c r="A356" s="2">
        <v>355</v>
      </c>
      <c r="B356" s="13">
        <v>5104010112.1110001</v>
      </c>
      <c r="C356" s="3" t="s">
        <v>360</v>
      </c>
      <c r="D356" s="4">
        <v>48295.38</v>
      </c>
      <c r="E356" s="5">
        <v>0</v>
      </c>
      <c r="F356" s="4">
        <v>324187.38</v>
      </c>
      <c r="G356" s="5">
        <v>0</v>
      </c>
    </row>
    <row r="357" spans="1:7" x14ac:dyDescent="0.2">
      <c r="A357" s="6">
        <v>356</v>
      </c>
      <c r="B357" s="14">
        <v>5104010112.1129999</v>
      </c>
      <c r="C357" s="7" t="s">
        <v>361</v>
      </c>
      <c r="D357" s="8">
        <v>806800.92</v>
      </c>
      <c r="E357" s="8">
        <v>9075</v>
      </c>
      <c r="F357" s="8">
        <v>2555707.62</v>
      </c>
      <c r="G357" s="9">
        <v>0</v>
      </c>
    </row>
    <row r="358" spans="1:7" x14ac:dyDescent="0.2">
      <c r="A358" s="2">
        <v>357</v>
      </c>
      <c r="B358" s="13">
        <v>5104010112.1140003</v>
      </c>
      <c r="C358" s="3" t="s">
        <v>362</v>
      </c>
      <c r="D358" s="4">
        <v>174116.5</v>
      </c>
      <c r="E358" s="5">
        <v>0</v>
      </c>
      <c r="F358" s="4">
        <v>3942162.5</v>
      </c>
      <c r="G358" s="5">
        <v>0</v>
      </c>
    </row>
    <row r="359" spans="1:7" x14ac:dyDescent="0.2">
      <c r="A359" s="6">
        <v>358</v>
      </c>
      <c r="B359" s="14">
        <v>5104010112.1149998</v>
      </c>
      <c r="C359" s="7" t="s">
        <v>363</v>
      </c>
      <c r="D359" s="8">
        <v>1895677</v>
      </c>
      <c r="E359" s="9">
        <v>0</v>
      </c>
      <c r="F359" s="8">
        <v>3762637</v>
      </c>
      <c r="G359" s="9">
        <v>0</v>
      </c>
    </row>
    <row r="360" spans="1:7" x14ac:dyDescent="0.2">
      <c r="A360" s="2">
        <v>359</v>
      </c>
      <c r="B360" s="13">
        <v>5104010115.1009998</v>
      </c>
      <c r="C360" s="3" t="s">
        <v>364</v>
      </c>
      <c r="D360" s="5">
        <v>348.8</v>
      </c>
      <c r="E360" s="5">
        <v>0</v>
      </c>
      <c r="F360" s="4">
        <v>3791.51</v>
      </c>
      <c r="G360" s="5">
        <v>0</v>
      </c>
    </row>
    <row r="361" spans="1:7" x14ac:dyDescent="0.2">
      <c r="A361" s="6">
        <v>360</v>
      </c>
      <c r="B361" s="14">
        <v>5104020101.1009998</v>
      </c>
      <c r="C361" s="7" t="s">
        <v>365</v>
      </c>
      <c r="D361" s="8">
        <v>1029009.78</v>
      </c>
      <c r="E361" s="9">
        <v>0</v>
      </c>
      <c r="F361" s="8">
        <v>6865994.46</v>
      </c>
      <c r="G361" s="9">
        <v>0</v>
      </c>
    </row>
    <row r="362" spans="1:7" x14ac:dyDescent="0.2">
      <c r="A362" s="2">
        <v>361</v>
      </c>
      <c r="B362" s="13">
        <v>5104020103.1009998</v>
      </c>
      <c r="C362" s="3" t="s">
        <v>366</v>
      </c>
      <c r="D362" s="4">
        <v>219606.16</v>
      </c>
      <c r="E362" s="5">
        <v>0</v>
      </c>
      <c r="F362" s="4">
        <v>890534.52</v>
      </c>
      <c r="G362" s="5">
        <v>0</v>
      </c>
    </row>
    <row r="363" spans="1:7" x14ac:dyDescent="0.2">
      <c r="A363" s="6">
        <v>362</v>
      </c>
      <c r="B363" s="14">
        <v>5104020105.1009998</v>
      </c>
      <c r="C363" s="7" t="s">
        <v>367</v>
      </c>
      <c r="D363" s="8">
        <v>67935.11</v>
      </c>
      <c r="E363" s="9">
        <v>0</v>
      </c>
      <c r="F363" s="8">
        <v>210685.86</v>
      </c>
      <c r="G363" s="9">
        <v>0</v>
      </c>
    </row>
    <row r="364" spans="1:7" x14ac:dyDescent="0.2">
      <c r="A364" s="2">
        <v>363</v>
      </c>
      <c r="B364" s="13">
        <v>5104020106.1009998</v>
      </c>
      <c r="C364" s="3" t="s">
        <v>368</v>
      </c>
      <c r="D364" s="4">
        <v>15622</v>
      </c>
      <c r="E364" s="5">
        <v>0</v>
      </c>
      <c r="F364" s="4">
        <v>103357.08</v>
      </c>
      <c r="G364" s="5">
        <v>0</v>
      </c>
    </row>
    <row r="365" spans="1:7" x14ac:dyDescent="0.2">
      <c r="A365" s="6">
        <v>364</v>
      </c>
      <c r="B365" s="14">
        <v>5104020107.1009998</v>
      </c>
      <c r="C365" s="7" t="s">
        <v>369</v>
      </c>
      <c r="D365" s="9">
        <v>0</v>
      </c>
      <c r="E365" s="9">
        <v>0</v>
      </c>
      <c r="F365" s="8">
        <v>22205</v>
      </c>
      <c r="G365" s="9">
        <v>0</v>
      </c>
    </row>
    <row r="366" spans="1:7" x14ac:dyDescent="0.2">
      <c r="A366" s="2">
        <v>365</v>
      </c>
      <c r="B366" s="13">
        <v>5104030203.1009998</v>
      </c>
      <c r="C366" s="3" t="s">
        <v>370</v>
      </c>
      <c r="D366" s="4">
        <v>2364.6999999999998</v>
      </c>
      <c r="E366" s="5">
        <v>0</v>
      </c>
      <c r="F366" s="4">
        <v>3655.12</v>
      </c>
      <c r="G366" s="5">
        <v>0</v>
      </c>
    </row>
    <row r="367" spans="1:7" x14ac:dyDescent="0.2">
      <c r="A367" s="6">
        <v>366</v>
      </c>
      <c r="B367" s="14">
        <v>5104030205.1009998</v>
      </c>
      <c r="C367" s="7" t="s">
        <v>371</v>
      </c>
      <c r="D367" s="8">
        <v>3277553.5</v>
      </c>
      <c r="E367" s="9">
        <v>0</v>
      </c>
      <c r="F367" s="8">
        <v>26085125.93</v>
      </c>
      <c r="G367" s="9">
        <v>0</v>
      </c>
    </row>
    <row r="368" spans="1:7" x14ac:dyDescent="0.2">
      <c r="A368" s="2">
        <v>367</v>
      </c>
      <c r="B368" s="13">
        <v>5104030205.1020002</v>
      </c>
      <c r="C368" s="3" t="s">
        <v>372</v>
      </c>
      <c r="D368" s="4">
        <v>8581.1</v>
      </c>
      <c r="E368" s="5">
        <v>0</v>
      </c>
      <c r="F368" s="4">
        <v>32042.1</v>
      </c>
      <c r="G368" s="5">
        <v>0</v>
      </c>
    </row>
    <row r="369" spans="1:7" x14ac:dyDescent="0.2">
      <c r="A369" s="6">
        <v>368</v>
      </c>
      <c r="B369" s="14">
        <v>5104030205.1029997</v>
      </c>
      <c r="C369" s="7" t="s">
        <v>373</v>
      </c>
      <c r="D369" s="8">
        <v>948294.83</v>
      </c>
      <c r="E369" s="9">
        <v>0</v>
      </c>
      <c r="F369" s="8">
        <v>11168340.85</v>
      </c>
      <c r="G369" s="9">
        <v>0</v>
      </c>
    </row>
    <row r="370" spans="1:7" x14ac:dyDescent="0.2">
      <c r="A370" s="2">
        <v>369</v>
      </c>
      <c r="B370" s="13">
        <v>5104030205.1040001</v>
      </c>
      <c r="C370" s="3" t="s">
        <v>374</v>
      </c>
      <c r="D370" s="4">
        <v>360721.75</v>
      </c>
      <c r="E370" s="5">
        <v>0</v>
      </c>
      <c r="F370" s="4">
        <v>8574848.3499999996</v>
      </c>
      <c r="G370" s="5">
        <v>0</v>
      </c>
    </row>
    <row r="371" spans="1:7" x14ac:dyDescent="0.2">
      <c r="A371" s="6">
        <v>370</v>
      </c>
      <c r="B371" s="14">
        <v>5104030205.1120005</v>
      </c>
      <c r="C371" s="7" t="s">
        <v>375</v>
      </c>
      <c r="D371" s="8">
        <v>63279.5</v>
      </c>
      <c r="E371" s="9">
        <v>0</v>
      </c>
      <c r="F371" s="8">
        <v>1751518.26</v>
      </c>
      <c r="G371" s="9">
        <v>0</v>
      </c>
    </row>
    <row r="372" spans="1:7" x14ac:dyDescent="0.2">
      <c r="A372" s="2">
        <v>371</v>
      </c>
      <c r="B372" s="13">
        <v>5104030205.1129999</v>
      </c>
      <c r="C372" s="3" t="s">
        <v>376</v>
      </c>
      <c r="D372" s="5">
        <v>0</v>
      </c>
      <c r="E372" s="5">
        <v>0</v>
      </c>
      <c r="F372" s="4">
        <v>32950</v>
      </c>
      <c r="G372" s="5">
        <v>0</v>
      </c>
    </row>
    <row r="373" spans="1:7" x14ac:dyDescent="0.2">
      <c r="A373" s="6">
        <v>372</v>
      </c>
      <c r="B373" s="14">
        <v>5104030205.1169996</v>
      </c>
      <c r="C373" s="7" t="s">
        <v>377</v>
      </c>
      <c r="D373" s="8">
        <v>60866.75</v>
      </c>
      <c r="E373" s="9">
        <v>0</v>
      </c>
      <c r="F373" s="8">
        <v>377505.35</v>
      </c>
      <c r="G373" s="9">
        <v>0</v>
      </c>
    </row>
    <row r="374" spans="1:7" x14ac:dyDescent="0.2">
      <c r="A374" s="2">
        <v>373</v>
      </c>
      <c r="B374" s="13">
        <v>5104030206.1009998</v>
      </c>
      <c r="C374" s="3" t="s">
        <v>378</v>
      </c>
      <c r="D374" s="4">
        <v>37000</v>
      </c>
      <c r="E374" s="5">
        <v>0</v>
      </c>
      <c r="F374" s="4">
        <v>181666</v>
      </c>
      <c r="G374" s="5">
        <v>0</v>
      </c>
    </row>
    <row r="375" spans="1:7" x14ac:dyDescent="0.2">
      <c r="A375" s="6">
        <v>374</v>
      </c>
      <c r="B375" s="14">
        <v>5104030212.1009998</v>
      </c>
      <c r="C375" s="7" t="s">
        <v>379</v>
      </c>
      <c r="D375" s="8">
        <v>366000</v>
      </c>
      <c r="E375" s="9">
        <v>0</v>
      </c>
      <c r="F375" s="8">
        <v>1497750</v>
      </c>
      <c r="G375" s="9">
        <v>0</v>
      </c>
    </row>
    <row r="376" spans="1:7" x14ac:dyDescent="0.2">
      <c r="A376" s="2">
        <v>375</v>
      </c>
      <c r="B376" s="13">
        <v>5104030299.1029997</v>
      </c>
      <c r="C376" s="3" t="s">
        <v>380</v>
      </c>
      <c r="D376" s="5">
        <v>0</v>
      </c>
      <c r="E376" s="5">
        <v>0</v>
      </c>
      <c r="F376" s="5">
        <v>0</v>
      </c>
      <c r="G376" s="5">
        <v>0</v>
      </c>
    </row>
    <row r="377" spans="1:7" x14ac:dyDescent="0.2">
      <c r="A377" s="6">
        <v>376</v>
      </c>
      <c r="B377" s="14">
        <v>5104030299.1049995</v>
      </c>
      <c r="C377" s="7" t="s">
        <v>381</v>
      </c>
      <c r="D377" s="8">
        <v>36600</v>
      </c>
      <c r="E377" s="9">
        <v>0</v>
      </c>
      <c r="F377" s="8">
        <v>437915.1</v>
      </c>
      <c r="G377" s="9">
        <v>0</v>
      </c>
    </row>
    <row r="378" spans="1:7" x14ac:dyDescent="0.2">
      <c r="A378" s="2">
        <v>377</v>
      </c>
      <c r="B378" s="13">
        <v>5104030299.2019997</v>
      </c>
      <c r="C378" s="3" t="s">
        <v>382</v>
      </c>
      <c r="D378" s="4">
        <v>165821</v>
      </c>
      <c r="E378" s="5">
        <v>0</v>
      </c>
      <c r="F378" s="4">
        <v>1083410</v>
      </c>
      <c r="G378" s="5">
        <v>0</v>
      </c>
    </row>
    <row r="379" spans="1:7" x14ac:dyDescent="0.2">
      <c r="A379" s="6">
        <v>378</v>
      </c>
      <c r="B379" s="14">
        <v>5104030299.2030001</v>
      </c>
      <c r="C379" s="7" t="s">
        <v>383</v>
      </c>
      <c r="D379" s="8">
        <v>2600</v>
      </c>
      <c r="E379" s="9">
        <v>0</v>
      </c>
      <c r="F379" s="8">
        <v>3301415.75</v>
      </c>
      <c r="G379" s="9">
        <v>0</v>
      </c>
    </row>
    <row r="380" spans="1:7" x14ac:dyDescent="0.2">
      <c r="A380" s="2">
        <v>379</v>
      </c>
      <c r="B380" s="13">
        <v>5104030299.5019999</v>
      </c>
      <c r="C380" s="3" t="s">
        <v>384</v>
      </c>
      <c r="D380" s="4">
        <v>7340</v>
      </c>
      <c r="E380" s="5">
        <v>0</v>
      </c>
      <c r="F380" s="4">
        <v>7340</v>
      </c>
      <c r="G380" s="5">
        <v>0</v>
      </c>
    </row>
    <row r="381" spans="1:7" x14ac:dyDescent="0.2">
      <c r="A381" s="6">
        <v>380</v>
      </c>
      <c r="B381" s="14">
        <v>5104040199.1009998</v>
      </c>
      <c r="C381" s="7" t="s">
        <v>385</v>
      </c>
      <c r="D381" s="8">
        <v>2665347.5</v>
      </c>
      <c r="E381" s="9">
        <v>0</v>
      </c>
      <c r="F381" s="8">
        <v>18167294.5</v>
      </c>
      <c r="G381" s="9">
        <v>0</v>
      </c>
    </row>
    <row r="382" spans="1:7" x14ac:dyDescent="0.2">
      <c r="A382" s="2">
        <v>381</v>
      </c>
      <c r="B382" s="13">
        <v>5104040199.1020002</v>
      </c>
      <c r="C382" s="3" t="s">
        <v>386</v>
      </c>
      <c r="D382" s="4">
        <v>234833</v>
      </c>
      <c r="E382" s="5">
        <v>0</v>
      </c>
      <c r="F382" s="4">
        <v>1436629.75</v>
      </c>
      <c r="G382" s="5">
        <v>0</v>
      </c>
    </row>
    <row r="383" spans="1:7" x14ac:dyDescent="0.2">
      <c r="A383" s="6">
        <v>382</v>
      </c>
      <c r="B383" s="14">
        <v>5104040199.1040001</v>
      </c>
      <c r="C383" s="7" t="s">
        <v>387</v>
      </c>
      <c r="D383" s="8">
        <v>1200</v>
      </c>
      <c r="E383" s="9">
        <v>0</v>
      </c>
      <c r="F383" s="8">
        <v>11100</v>
      </c>
      <c r="G383" s="9">
        <v>0</v>
      </c>
    </row>
    <row r="384" spans="1:7" x14ac:dyDescent="0.2">
      <c r="A384" s="2">
        <v>383</v>
      </c>
      <c r="B384" s="13">
        <v>5104040199.1049995</v>
      </c>
      <c r="C384" s="3" t="s">
        <v>388</v>
      </c>
      <c r="D384" s="4">
        <v>15000</v>
      </c>
      <c r="E384" s="4">
        <v>5000</v>
      </c>
      <c r="F384" s="4">
        <v>60000</v>
      </c>
      <c r="G384" s="5">
        <v>0</v>
      </c>
    </row>
    <row r="385" spans="1:7" x14ac:dyDescent="0.2">
      <c r="A385" s="6">
        <v>384</v>
      </c>
      <c r="B385" s="14">
        <v>5104040199.1059999</v>
      </c>
      <c r="C385" s="7" t="s">
        <v>389</v>
      </c>
      <c r="D385" s="8">
        <v>180000</v>
      </c>
      <c r="E385" s="9">
        <v>0</v>
      </c>
      <c r="F385" s="8">
        <v>1200000</v>
      </c>
      <c r="G385" s="9">
        <v>0</v>
      </c>
    </row>
    <row r="386" spans="1:7" x14ac:dyDescent="0.2">
      <c r="A386" s="2">
        <v>385</v>
      </c>
      <c r="B386" s="13">
        <v>5104040199.1070004</v>
      </c>
      <c r="C386" s="3" t="s">
        <v>390</v>
      </c>
      <c r="D386" s="4">
        <v>40000</v>
      </c>
      <c r="E386" s="5">
        <v>0</v>
      </c>
      <c r="F386" s="4">
        <v>240000</v>
      </c>
      <c r="G386" s="5">
        <v>0</v>
      </c>
    </row>
    <row r="387" spans="1:7" x14ac:dyDescent="0.2">
      <c r="A387" s="6">
        <v>386</v>
      </c>
      <c r="B387" s="14">
        <v>5104040199.1079998</v>
      </c>
      <c r="C387" s="7" t="s">
        <v>391</v>
      </c>
      <c r="D387" s="8">
        <v>15000</v>
      </c>
      <c r="E387" s="9">
        <v>0</v>
      </c>
      <c r="F387" s="8">
        <v>80000</v>
      </c>
      <c r="G387" s="9">
        <v>0</v>
      </c>
    </row>
    <row r="388" spans="1:7" x14ac:dyDescent="0.2">
      <c r="A388" s="2">
        <v>387</v>
      </c>
      <c r="B388" s="13">
        <v>5104040199.1099997</v>
      </c>
      <c r="C388" s="3" t="s">
        <v>392</v>
      </c>
      <c r="D388" s="4">
        <v>16950</v>
      </c>
      <c r="E388" s="5">
        <v>0</v>
      </c>
      <c r="F388" s="4">
        <v>124000</v>
      </c>
      <c r="G388" s="5">
        <v>0</v>
      </c>
    </row>
    <row r="389" spans="1:7" x14ac:dyDescent="0.2">
      <c r="A389" s="6">
        <v>388</v>
      </c>
      <c r="B389" s="14">
        <v>5104040199.1110001</v>
      </c>
      <c r="C389" s="7" t="s">
        <v>393</v>
      </c>
      <c r="D389" s="9">
        <v>0</v>
      </c>
      <c r="E389" s="9">
        <v>0</v>
      </c>
      <c r="F389" s="8">
        <v>2700</v>
      </c>
      <c r="G389" s="9">
        <v>0</v>
      </c>
    </row>
    <row r="390" spans="1:7" x14ac:dyDescent="0.2">
      <c r="A390" s="2">
        <v>389</v>
      </c>
      <c r="B390" s="13">
        <v>5105010101.1009998</v>
      </c>
      <c r="C390" s="3" t="s">
        <v>394</v>
      </c>
      <c r="D390" s="4">
        <v>207058.49</v>
      </c>
      <c r="E390" s="5">
        <v>0</v>
      </c>
      <c r="F390" s="4">
        <v>1242350.94</v>
      </c>
      <c r="G390" s="5">
        <v>0</v>
      </c>
    </row>
    <row r="391" spans="1:7" x14ac:dyDescent="0.2">
      <c r="A391" s="6">
        <v>390</v>
      </c>
      <c r="B391" s="14">
        <v>5105010103.1009998</v>
      </c>
      <c r="C391" s="7" t="s">
        <v>395</v>
      </c>
      <c r="D391" s="8">
        <v>885825.17</v>
      </c>
      <c r="E391" s="9">
        <v>0</v>
      </c>
      <c r="F391" s="8">
        <v>4458951.0199999996</v>
      </c>
      <c r="G391" s="9">
        <v>0</v>
      </c>
    </row>
    <row r="392" spans="1:7" x14ac:dyDescent="0.2">
      <c r="A392" s="2">
        <v>391</v>
      </c>
      <c r="B392" s="13">
        <v>5105010105.1009998</v>
      </c>
      <c r="C392" s="3" t="s">
        <v>396</v>
      </c>
      <c r="D392" s="4">
        <v>1666.33</v>
      </c>
      <c r="E392" s="5">
        <v>0</v>
      </c>
      <c r="F392" s="4">
        <v>9997.98</v>
      </c>
      <c r="G392" s="5">
        <v>0</v>
      </c>
    </row>
    <row r="393" spans="1:7" x14ac:dyDescent="0.2">
      <c r="A393" s="6">
        <v>392</v>
      </c>
      <c r="B393" s="14">
        <v>5105010107.1020002</v>
      </c>
      <c r="C393" s="7" t="s">
        <v>397</v>
      </c>
      <c r="D393" s="8">
        <v>18055.560000000001</v>
      </c>
      <c r="E393" s="9">
        <v>0</v>
      </c>
      <c r="F393" s="8">
        <v>108333.36</v>
      </c>
      <c r="G393" s="9">
        <v>0</v>
      </c>
    </row>
    <row r="394" spans="1:7" x14ac:dyDescent="0.2">
      <c r="A394" s="2">
        <v>393</v>
      </c>
      <c r="B394" s="13">
        <v>5105010107.1029997</v>
      </c>
      <c r="C394" s="3" t="s">
        <v>398</v>
      </c>
      <c r="D394" s="5">
        <v>0</v>
      </c>
      <c r="E394" s="5">
        <v>0</v>
      </c>
      <c r="F394" s="5">
        <v>0</v>
      </c>
      <c r="G394" s="5">
        <v>0</v>
      </c>
    </row>
    <row r="395" spans="1:7" x14ac:dyDescent="0.2">
      <c r="A395" s="6">
        <v>394</v>
      </c>
      <c r="B395" s="14">
        <v>5105010125.1009998</v>
      </c>
      <c r="C395" s="7" t="s">
        <v>399</v>
      </c>
      <c r="D395" s="8">
        <v>542693.15</v>
      </c>
      <c r="E395" s="9">
        <v>0</v>
      </c>
      <c r="F395" s="8">
        <v>2495580.17</v>
      </c>
      <c r="G395" s="9">
        <v>0</v>
      </c>
    </row>
    <row r="396" spans="1:7" x14ac:dyDescent="0.2">
      <c r="A396" s="2">
        <v>395</v>
      </c>
      <c r="B396" s="13">
        <v>5105010160.1009998</v>
      </c>
      <c r="C396" s="3" t="s">
        <v>400</v>
      </c>
      <c r="D396" s="5">
        <v>0</v>
      </c>
      <c r="E396" s="5">
        <v>0</v>
      </c>
      <c r="F396" s="5">
        <v>0</v>
      </c>
      <c r="G396" s="5">
        <v>0</v>
      </c>
    </row>
    <row r="397" spans="1:7" x14ac:dyDescent="0.2">
      <c r="A397" s="6">
        <v>396</v>
      </c>
      <c r="B397" s="14">
        <v>5105010160.1020002</v>
      </c>
      <c r="C397" s="7" t="s">
        <v>401</v>
      </c>
      <c r="D397" s="8">
        <v>68777.78</v>
      </c>
      <c r="E397" s="9">
        <v>0</v>
      </c>
      <c r="F397" s="8">
        <v>228222.24</v>
      </c>
      <c r="G397" s="9">
        <v>0</v>
      </c>
    </row>
    <row r="398" spans="1:7" x14ac:dyDescent="0.2">
      <c r="A398" s="2">
        <v>397</v>
      </c>
      <c r="B398" s="13">
        <v>5105010160.1029997</v>
      </c>
      <c r="C398" s="3" t="s">
        <v>402</v>
      </c>
      <c r="D398" s="4">
        <v>26331.67</v>
      </c>
      <c r="E398" s="5">
        <v>0</v>
      </c>
      <c r="F398" s="4">
        <v>157990.01999999999</v>
      </c>
      <c r="G398" s="5">
        <v>0</v>
      </c>
    </row>
    <row r="399" spans="1:7" x14ac:dyDescent="0.2">
      <c r="A399" s="6">
        <v>398</v>
      </c>
      <c r="B399" s="14">
        <v>5105010160.1040001</v>
      </c>
      <c r="C399" s="7" t="s">
        <v>403</v>
      </c>
      <c r="D399" s="8">
        <v>86316.66</v>
      </c>
      <c r="E399" s="9">
        <v>0</v>
      </c>
      <c r="F399" s="8">
        <v>517899.96</v>
      </c>
      <c r="G399" s="9">
        <v>0</v>
      </c>
    </row>
    <row r="400" spans="1:7" x14ac:dyDescent="0.2">
      <c r="A400" s="2">
        <v>399</v>
      </c>
      <c r="B400" s="13">
        <v>5105010160.1059999</v>
      </c>
      <c r="C400" s="3" t="s">
        <v>404</v>
      </c>
      <c r="D400" s="4">
        <v>15438.89</v>
      </c>
      <c r="E400" s="5">
        <v>0</v>
      </c>
      <c r="F400" s="4">
        <v>92633.34</v>
      </c>
      <c r="G400" s="5">
        <v>0</v>
      </c>
    </row>
    <row r="401" spans="1:7" x14ac:dyDescent="0.2">
      <c r="A401" s="6">
        <v>400</v>
      </c>
      <c r="B401" s="14">
        <v>5105010160.1090002</v>
      </c>
      <c r="C401" s="7" t="s">
        <v>405</v>
      </c>
      <c r="D401" s="8">
        <v>12531.11</v>
      </c>
      <c r="E401" s="9">
        <v>0</v>
      </c>
      <c r="F401" s="8">
        <v>75186.66</v>
      </c>
      <c r="G401" s="9">
        <v>0</v>
      </c>
    </row>
    <row r="402" spans="1:7" x14ac:dyDescent="0.2">
      <c r="A402" s="2">
        <v>401</v>
      </c>
      <c r="B402" s="13">
        <v>5105010161.1009998</v>
      </c>
      <c r="C402" s="3" t="s">
        <v>406</v>
      </c>
      <c r="D402" s="4">
        <v>155549.45000000001</v>
      </c>
      <c r="E402" s="5">
        <v>0</v>
      </c>
      <c r="F402" s="4">
        <v>921135.87</v>
      </c>
      <c r="G402" s="5">
        <v>0</v>
      </c>
    </row>
    <row r="403" spans="1:7" x14ac:dyDescent="0.2">
      <c r="A403" s="6">
        <v>402</v>
      </c>
      <c r="B403" s="14">
        <v>5105010161.1020002</v>
      </c>
      <c r="C403" s="7" t="s">
        <v>407</v>
      </c>
      <c r="D403" s="8">
        <v>34467.870000000003</v>
      </c>
      <c r="E403" s="9">
        <v>0</v>
      </c>
      <c r="F403" s="8">
        <v>206807.22</v>
      </c>
      <c r="G403" s="9">
        <v>0</v>
      </c>
    </row>
    <row r="404" spans="1:7" x14ac:dyDescent="0.2">
      <c r="A404" s="2">
        <v>403</v>
      </c>
      <c r="B404" s="13">
        <v>5105010161.1029997</v>
      </c>
      <c r="C404" s="3" t="s">
        <v>408</v>
      </c>
      <c r="D404" s="4">
        <v>19858.7</v>
      </c>
      <c r="E404" s="5">
        <v>0</v>
      </c>
      <c r="F404" s="4">
        <v>102210.55</v>
      </c>
      <c r="G404" s="5">
        <v>0</v>
      </c>
    </row>
    <row r="405" spans="1:7" x14ac:dyDescent="0.2">
      <c r="A405" s="6">
        <v>404</v>
      </c>
      <c r="B405" s="14">
        <v>5105010161.1040001</v>
      </c>
      <c r="C405" s="7" t="s">
        <v>409</v>
      </c>
      <c r="D405" s="9">
        <v>0</v>
      </c>
      <c r="E405" s="9">
        <v>0</v>
      </c>
      <c r="F405" s="8">
        <v>102077.85</v>
      </c>
      <c r="G405" s="9">
        <v>0</v>
      </c>
    </row>
    <row r="406" spans="1:7" x14ac:dyDescent="0.2">
      <c r="A406" s="2">
        <v>405</v>
      </c>
      <c r="B406" s="13">
        <v>5105010161.1049995</v>
      </c>
      <c r="C406" s="3" t="s">
        <v>410</v>
      </c>
      <c r="D406" s="5">
        <v>0</v>
      </c>
      <c r="E406" s="5">
        <v>0</v>
      </c>
      <c r="F406" s="5">
        <v>712.33</v>
      </c>
      <c r="G406" s="5">
        <v>0</v>
      </c>
    </row>
    <row r="407" spans="1:7" x14ac:dyDescent="0.2">
      <c r="A407" s="6">
        <v>406</v>
      </c>
      <c r="B407" s="14">
        <v>5105010161.1059999</v>
      </c>
      <c r="C407" s="7" t="s">
        <v>411</v>
      </c>
      <c r="D407" s="8">
        <v>2648.25</v>
      </c>
      <c r="E407" s="9">
        <v>0</v>
      </c>
      <c r="F407" s="8">
        <v>15889.5</v>
      </c>
      <c r="G407" s="9">
        <v>0</v>
      </c>
    </row>
    <row r="408" spans="1:7" x14ac:dyDescent="0.2">
      <c r="A408" s="2">
        <v>407</v>
      </c>
      <c r="B408" s="13">
        <v>5105010161.1070004</v>
      </c>
      <c r="C408" s="3" t="s">
        <v>412</v>
      </c>
      <c r="D408" s="4">
        <v>1524651.58</v>
      </c>
      <c r="E408" s="5">
        <v>0</v>
      </c>
      <c r="F408" s="4">
        <v>8961623.3100000005</v>
      </c>
      <c r="G408" s="5">
        <v>0</v>
      </c>
    </row>
    <row r="409" spans="1:7" x14ac:dyDescent="0.2">
      <c r="A409" s="6">
        <v>408</v>
      </c>
      <c r="B409" s="14">
        <v>5105010161.1079998</v>
      </c>
      <c r="C409" s="7" t="s">
        <v>413</v>
      </c>
      <c r="D409" s="8">
        <v>118928.35</v>
      </c>
      <c r="E409" s="9">
        <v>0</v>
      </c>
      <c r="F409" s="8">
        <v>691293.15</v>
      </c>
      <c r="G409" s="9">
        <v>0</v>
      </c>
    </row>
    <row r="410" spans="1:7" x14ac:dyDescent="0.2">
      <c r="A410" s="2">
        <v>409</v>
      </c>
      <c r="B410" s="13">
        <v>5105010161.1090002</v>
      </c>
      <c r="C410" s="3" t="s">
        <v>414</v>
      </c>
      <c r="D410" s="4">
        <v>38335.83</v>
      </c>
      <c r="E410" s="5">
        <v>0</v>
      </c>
      <c r="F410" s="4">
        <v>230014.98</v>
      </c>
      <c r="G410" s="5">
        <v>0</v>
      </c>
    </row>
    <row r="411" spans="1:7" x14ac:dyDescent="0.2">
      <c r="A411" s="6">
        <v>410</v>
      </c>
      <c r="B411" s="14">
        <v>5105010164.1009998</v>
      </c>
      <c r="C411" s="7" t="s">
        <v>415</v>
      </c>
      <c r="D411" s="8">
        <v>111111.12</v>
      </c>
      <c r="E411" s="9">
        <v>0</v>
      </c>
      <c r="F411" s="8">
        <v>633333.38</v>
      </c>
      <c r="G411" s="9">
        <v>0</v>
      </c>
    </row>
    <row r="412" spans="1:7" x14ac:dyDescent="0.2">
      <c r="A412" s="2">
        <v>411</v>
      </c>
      <c r="B412" s="13">
        <v>5108010107.1020002</v>
      </c>
      <c r="C412" s="3" t="s">
        <v>416</v>
      </c>
      <c r="D412" s="4">
        <v>3653</v>
      </c>
      <c r="E412" s="5">
        <v>0</v>
      </c>
      <c r="F412" s="4">
        <v>36696.120000000003</v>
      </c>
      <c r="G412" s="5">
        <v>0</v>
      </c>
    </row>
    <row r="413" spans="1:7" x14ac:dyDescent="0.2">
      <c r="A413" s="6">
        <v>412</v>
      </c>
      <c r="B413" s="14">
        <v>5108010107.1140003</v>
      </c>
      <c r="C413" s="7" t="s">
        <v>417</v>
      </c>
      <c r="D413" s="8">
        <v>12008</v>
      </c>
      <c r="E413" s="9">
        <v>0</v>
      </c>
      <c r="F413" s="8">
        <v>58985.5</v>
      </c>
      <c r="G413" s="9">
        <v>0</v>
      </c>
    </row>
    <row r="414" spans="1:7" x14ac:dyDescent="0.2">
      <c r="A414" s="2">
        <v>413</v>
      </c>
      <c r="B414" s="13">
        <v>5108010107.1149998</v>
      </c>
      <c r="C414" s="3" t="s">
        <v>418</v>
      </c>
      <c r="D414" s="4">
        <v>57225.15</v>
      </c>
      <c r="E414" s="5">
        <v>0</v>
      </c>
      <c r="F414" s="4">
        <v>99993.2</v>
      </c>
      <c r="G414" s="5">
        <v>0</v>
      </c>
    </row>
    <row r="415" spans="1:7" x14ac:dyDescent="0.2">
      <c r="A415" s="6">
        <v>414</v>
      </c>
      <c r="B415" s="14">
        <v>5203010111.1009998</v>
      </c>
      <c r="C415" s="7" t="s">
        <v>419</v>
      </c>
      <c r="D415" s="9">
        <v>4</v>
      </c>
      <c r="E415" s="9">
        <v>0</v>
      </c>
      <c r="F415" s="9">
        <v>4</v>
      </c>
      <c r="G415" s="9">
        <v>0</v>
      </c>
    </row>
    <row r="416" spans="1:7" x14ac:dyDescent="0.2">
      <c r="A416" s="2">
        <v>415</v>
      </c>
      <c r="B416" s="13">
        <v>5203010114.1009998</v>
      </c>
      <c r="C416" s="3" t="s">
        <v>420</v>
      </c>
      <c r="D416" s="5">
        <v>1</v>
      </c>
      <c r="E416" s="5">
        <v>0</v>
      </c>
      <c r="F416" s="5">
        <v>1</v>
      </c>
      <c r="G416" s="5">
        <v>0</v>
      </c>
    </row>
    <row r="417" spans="1:7" x14ac:dyDescent="0.2">
      <c r="A417" s="6">
        <v>416</v>
      </c>
      <c r="B417" s="14">
        <v>5203010119.1009998</v>
      </c>
      <c r="C417" s="7" t="s">
        <v>421</v>
      </c>
      <c r="D417" s="9">
        <v>6</v>
      </c>
      <c r="E417" s="9">
        <v>0</v>
      </c>
      <c r="F417" s="9">
        <v>7</v>
      </c>
      <c r="G417" s="9">
        <v>0</v>
      </c>
    </row>
    <row r="418" spans="1:7" x14ac:dyDescent="0.2">
      <c r="A418" s="2">
        <v>417</v>
      </c>
      <c r="B418" s="13">
        <v>5203010120.1009998</v>
      </c>
      <c r="C418" s="3" t="s">
        <v>422</v>
      </c>
      <c r="D418" s="5">
        <v>11</v>
      </c>
      <c r="E418" s="5">
        <v>0</v>
      </c>
      <c r="F418" s="5">
        <v>11</v>
      </c>
      <c r="G418" s="5">
        <v>0</v>
      </c>
    </row>
    <row r="419" spans="1:7" x14ac:dyDescent="0.2">
      <c r="A419" s="6">
        <v>418</v>
      </c>
      <c r="B419" s="14">
        <v>5203010141.1009998</v>
      </c>
      <c r="C419" s="7" t="s">
        <v>423</v>
      </c>
      <c r="D419" s="8">
        <v>27836.06</v>
      </c>
      <c r="E419" s="9">
        <v>0</v>
      </c>
      <c r="F419" s="8">
        <v>27836.06</v>
      </c>
      <c r="G419" s="9">
        <v>0</v>
      </c>
    </row>
    <row r="420" spans="1:7" x14ac:dyDescent="0.2">
      <c r="A420" s="2">
        <v>419</v>
      </c>
      <c r="B420" s="13">
        <v>5210010103.1009998</v>
      </c>
      <c r="C420" s="3" t="s">
        <v>424</v>
      </c>
      <c r="D420" s="4">
        <v>57504</v>
      </c>
      <c r="E420" s="5">
        <v>0</v>
      </c>
      <c r="F420" s="4">
        <v>292571.09999999998</v>
      </c>
      <c r="G420" s="5">
        <v>0</v>
      </c>
    </row>
    <row r="421" spans="1:7" x14ac:dyDescent="0.2">
      <c r="A421" s="6">
        <v>420</v>
      </c>
      <c r="B421" s="14">
        <v>5212010199.1020002</v>
      </c>
      <c r="C421" s="7" t="s">
        <v>425</v>
      </c>
      <c r="D421" s="9">
        <v>0</v>
      </c>
      <c r="E421" s="9">
        <v>0</v>
      </c>
      <c r="F421" s="8">
        <v>240000</v>
      </c>
      <c r="G421" s="9">
        <v>0</v>
      </c>
    </row>
    <row r="422" spans="1:7" x14ac:dyDescent="0.2">
      <c r="A422" s="2">
        <v>421</v>
      </c>
      <c r="B422" s="13">
        <v>5212010199.1049995</v>
      </c>
      <c r="C422" s="3" t="s">
        <v>426</v>
      </c>
      <c r="D422" s="4">
        <v>8225</v>
      </c>
      <c r="E422" s="5">
        <v>0</v>
      </c>
      <c r="F422" s="4">
        <v>586561.82999999996</v>
      </c>
      <c r="G422" s="5">
        <v>0</v>
      </c>
    </row>
    <row r="423" spans="1:7" x14ac:dyDescent="0.2">
      <c r="A423" s="10"/>
      <c r="B423" s="15"/>
      <c r="C423" s="10"/>
      <c r="D423" s="11">
        <v>223202624.31999999</v>
      </c>
      <c r="E423" s="11">
        <v>223202624.31999999</v>
      </c>
      <c r="F423" s="11">
        <v>1167964348.5</v>
      </c>
      <c r="G423" s="11">
        <v>1167964348.5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3"/>
  <sheetViews>
    <sheetView tabSelected="1" zoomScale="150" zoomScaleNormal="150" workbookViewId="0">
      <pane xSplit="3" ySplit="1" topLeftCell="D20" activePane="bottomRight" state="frozen"/>
      <selection pane="topRight" activeCell="D1" sqref="D1"/>
      <selection pane="bottomLeft" activeCell="A2" sqref="A2"/>
      <selection pane="bottomRight" activeCell="C36" sqref="C36"/>
    </sheetView>
  </sheetViews>
  <sheetFormatPr defaultRowHeight="14.25" x14ac:dyDescent="0.2"/>
  <cols>
    <col min="1" max="1" width="3.5" customWidth="1"/>
    <col min="2" max="2" width="10.25" style="34" hidden="1" customWidth="1"/>
    <col min="3" max="3" width="51.375" customWidth="1"/>
    <col min="4" max="5" width="12.125" bestFit="1" customWidth="1"/>
    <col min="6" max="6" width="13.125" bestFit="1" customWidth="1"/>
    <col min="7" max="7" width="12.125" customWidth="1"/>
  </cols>
  <sheetData>
    <row r="1" spans="1:7" ht="21" x14ac:dyDescent="0.2">
      <c r="A1" s="1" t="s">
        <v>0</v>
      </c>
      <c r="B1" s="3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">
      <c r="A2" s="2">
        <v>1</v>
      </c>
      <c r="B2" s="31">
        <v>1101010101.1010001</v>
      </c>
      <c r="C2" s="3" t="s">
        <v>7</v>
      </c>
      <c r="D2" s="4">
        <v>3512507.16</v>
      </c>
      <c r="E2" s="4">
        <v>3509554.16</v>
      </c>
      <c r="F2" s="4">
        <v>43111</v>
      </c>
      <c r="G2" s="5">
        <v>0</v>
      </c>
    </row>
    <row r="3" spans="1:7" x14ac:dyDescent="0.2">
      <c r="A3" s="6">
        <v>2</v>
      </c>
      <c r="B3" s="32">
        <v>1101020501.1010001</v>
      </c>
      <c r="C3" s="7" t="s">
        <v>8</v>
      </c>
      <c r="D3" s="8">
        <v>10242.879999999999</v>
      </c>
      <c r="E3" s="8">
        <v>1652900.63</v>
      </c>
      <c r="F3" s="8">
        <v>40793</v>
      </c>
      <c r="G3" s="9">
        <v>0</v>
      </c>
    </row>
    <row r="4" spans="1:7" x14ac:dyDescent="0.2">
      <c r="A4" s="2">
        <v>3</v>
      </c>
      <c r="B4" s="31">
        <v>1101020501.1010101</v>
      </c>
      <c r="C4" s="3" t="s">
        <v>9</v>
      </c>
      <c r="D4" s="4">
        <v>32500</v>
      </c>
      <c r="E4" s="4">
        <v>42021</v>
      </c>
      <c r="F4" s="4">
        <v>1638869.2</v>
      </c>
      <c r="G4" s="5">
        <v>0</v>
      </c>
    </row>
    <row r="5" spans="1:7" x14ac:dyDescent="0.2">
      <c r="A5" s="6">
        <v>4</v>
      </c>
      <c r="B5" s="32">
        <v>1101020603.1010001</v>
      </c>
      <c r="C5" s="7" t="s">
        <v>10</v>
      </c>
      <c r="D5" s="8">
        <v>6505385.7000000002</v>
      </c>
      <c r="E5" s="8">
        <v>6505385.7000000002</v>
      </c>
      <c r="F5" s="9">
        <v>0</v>
      </c>
      <c r="G5" s="9">
        <v>0</v>
      </c>
    </row>
    <row r="6" spans="1:7" x14ac:dyDescent="0.2">
      <c r="A6" s="2">
        <v>5</v>
      </c>
      <c r="B6" s="31">
        <v>1101030101.1010101</v>
      </c>
      <c r="C6" s="3" t="s">
        <v>13</v>
      </c>
      <c r="D6" s="4">
        <v>1001058.97</v>
      </c>
      <c r="E6" s="4">
        <v>1001058.97</v>
      </c>
      <c r="F6" s="5">
        <v>0</v>
      </c>
      <c r="G6" s="5">
        <v>0</v>
      </c>
    </row>
    <row r="7" spans="1:7" x14ac:dyDescent="0.2">
      <c r="A7" s="6">
        <v>6</v>
      </c>
      <c r="B7" s="32">
        <v>1101030101.1010301</v>
      </c>
      <c r="C7" s="7" t="s">
        <v>15</v>
      </c>
      <c r="D7" s="9">
        <v>101.63</v>
      </c>
      <c r="E7" s="9">
        <v>101.63</v>
      </c>
      <c r="F7" s="9">
        <v>0</v>
      </c>
      <c r="G7" s="9">
        <v>0</v>
      </c>
    </row>
    <row r="8" spans="1:7" x14ac:dyDescent="0.2">
      <c r="A8" s="2">
        <v>7</v>
      </c>
      <c r="B8" s="31">
        <v>1101030101.1010399</v>
      </c>
      <c r="C8" s="3" t="s">
        <v>16</v>
      </c>
      <c r="D8" s="4">
        <v>9166357.1099999994</v>
      </c>
      <c r="E8" s="4">
        <v>9166357.1099999994</v>
      </c>
      <c r="F8" s="5">
        <v>0</v>
      </c>
      <c r="G8" s="5">
        <v>0</v>
      </c>
    </row>
    <row r="9" spans="1:7" x14ac:dyDescent="0.2">
      <c r="A9" s="6">
        <v>8</v>
      </c>
      <c r="B9" s="32">
        <v>1101030101.1010499</v>
      </c>
      <c r="C9" s="7" t="s">
        <v>17</v>
      </c>
      <c r="D9" s="9">
        <v>615.01</v>
      </c>
      <c r="E9" s="9">
        <v>615.01</v>
      </c>
      <c r="F9" s="9">
        <v>0</v>
      </c>
      <c r="G9" s="9">
        <v>0</v>
      </c>
    </row>
    <row r="10" spans="1:7" x14ac:dyDescent="0.2">
      <c r="A10" s="2">
        <v>9</v>
      </c>
      <c r="B10" s="31">
        <v>1101030101.1010599</v>
      </c>
      <c r="C10" s="3" t="s">
        <v>18</v>
      </c>
      <c r="D10" s="4">
        <v>1456303.32</v>
      </c>
      <c r="E10" s="4">
        <v>1456303.32</v>
      </c>
      <c r="F10" s="5">
        <v>0</v>
      </c>
      <c r="G10" s="5">
        <v>0</v>
      </c>
    </row>
    <row r="11" spans="1:7" x14ac:dyDescent="0.2">
      <c r="A11" s="6">
        <v>10</v>
      </c>
      <c r="B11" s="32">
        <v>1101030101.1010699</v>
      </c>
      <c r="C11" s="7" t="s">
        <v>19</v>
      </c>
      <c r="D11" s="8">
        <v>5800000</v>
      </c>
      <c r="E11" s="8">
        <v>5800000</v>
      </c>
      <c r="F11" s="9">
        <v>0</v>
      </c>
      <c r="G11" s="9">
        <v>0</v>
      </c>
    </row>
    <row r="12" spans="1:7" x14ac:dyDescent="0.2">
      <c r="A12" s="2">
        <v>11</v>
      </c>
      <c r="B12" s="31">
        <v>1101030101.10109</v>
      </c>
      <c r="C12" s="3" t="s">
        <v>21</v>
      </c>
      <c r="D12" s="5">
        <v>44.67</v>
      </c>
      <c r="E12" s="5">
        <v>44.67</v>
      </c>
      <c r="F12" s="5">
        <v>0</v>
      </c>
      <c r="G12" s="5">
        <v>0</v>
      </c>
    </row>
    <row r="13" spans="1:7" x14ac:dyDescent="0.2">
      <c r="A13" s="6">
        <v>12</v>
      </c>
      <c r="B13" s="32">
        <v>1101030101.10111</v>
      </c>
      <c r="C13" s="7" t="s">
        <v>22</v>
      </c>
      <c r="D13" s="9">
        <v>0</v>
      </c>
      <c r="E13" s="9">
        <v>0</v>
      </c>
      <c r="F13" s="8">
        <v>387951.01</v>
      </c>
      <c r="G13" s="9">
        <v>0</v>
      </c>
    </row>
    <row r="14" spans="1:7" x14ac:dyDescent="0.2">
      <c r="A14" s="2">
        <v>13</v>
      </c>
      <c r="B14" s="31">
        <v>1101030101.10115</v>
      </c>
      <c r="C14" s="3" t="s">
        <v>23</v>
      </c>
      <c r="D14" s="5">
        <v>0.27</v>
      </c>
      <c r="E14" s="5">
        <v>0.27</v>
      </c>
      <c r="F14" s="5">
        <v>0</v>
      </c>
      <c r="G14" s="5">
        <v>0</v>
      </c>
    </row>
    <row r="15" spans="1:7" x14ac:dyDescent="0.2">
      <c r="A15" s="6">
        <v>14</v>
      </c>
      <c r="B15" s="32">
        <v>1101030101.1011801</v>
      </c>
      <c r="C15" s="7" t="s">
        <v>25</v>
      </c>
      <c r="D15" s="8">
        <v>5417557.7300000004</v>
      </c>
      <c r="E15" s="8">
        <v>5417557.7300000004</v>
      </c>
      <c r="F15" s="9">
        <v>0</v>
      </c>
      <c r="G15" s="9">
        <v>0</v>
      </c>
    </row>
    <row r="16" spans="1:7" x14ac:dyDescent="0.2">
      <c r="A16" s="2">
        <v>15</v>
      </c>
      <c r="B16" s="31">
        <v>1101030102.1010101</v>
      </c>
      <c r="C16" s="3" t="s">
        <v>26</v>
      </c>
      <c r="D16" s="4">
        <v>4089367.28</v>
      </c>
      <c r="E16" s="4">
        <v>2585061.7200000002</v>
      </c>
      <c r="F16" s="4">
        <v>7462261.1799999997</v>
      </c>
      <c r="G16" s="5">
        <v>0</v>
      </c>
    </row>
    <row r="17" spans="1:7" x14ac:dyDescent="0.2">
      <c r="A17" s="6">
        <v>16</v>
      </c>
      <c r="B17" s="32">
        <v>1101030102.1010201</v>
      </c>
      <c r="C17" s="7" t="s">
        <v>27</v>
      </c>
      <c r="D17" s="8">
        <v>8159.87</v>
      </c>
      <c r="E17" s="9">
        <v>0</v>
      </c>
      <c r="F17" s="8">
        <v>555154.93000000005</v>
      </c>
      <c r="G17" s="9">
        <v>0</v>
      </c>
    </row>
    <row r="18" spans="1:7" x14ac:dyDescent="0.2">
      <c r="A18" s="2">
        <v>17</v>
      </c>
      <c r="B18" s="31">
        <v>1101030102.1010301</v>
      </c>
      <c r="C18" s="3" t="s">
        <v>28</v>
      </c>
      <c r="D18" s="5">
        <v>0.2</v>
      </c>
      <c r="E18" s="5">
        <v>101.63</v>
      </c>
      <c r="F18" s="5">
        <v>0</v>
      </c>
      <c r="G18" s="5">
        <v>0</v>
      </c>
    </row>
    <row r="19" spans="1:7" x14ac:dyDescent="0.2">
      <c r="A19" s="6">
        <v>18</v>
      </c>
      <c r="B19" s="32">
        <v>1101030102.1010399</v>
      </c>
      <c r="C19" s="7" t="s">
        <v>29</v>
      </c>
      <c r="D19" s="8">
        <v>15343184.15</v>
      </c>
      <c r="E19" s="8">
        <v>11441998.869999999</v>
      </c>
      <c r="F19" s="8">
        <v>5471137.3799999999</v>
      </c>
      <c r="G19" s="9">
        <v>0</v>
      </c>
    </row>
    <row r="20" spans="1:7" x14ac:dyDescent="0.2">
      <c r="A20" s="2">
        <v>19</v>
      </c>
      <c r="B20" s="31">
        <v>1101030102.1010499</v>
      </c>
      <c r="C20" s="55" t="s">
        <v>31</v>
      </c>
      <c r="D20" s="56">
        <v>272688.81</v>
      </c>
      <c r="E20" s="57">
        <v>615.01</v>
      </c>
      <c r="F20" s="56">
        <v>18975033.620000001</v>
      </c>
      <c r="G20" s="57">
        <v>0</v>
      </c>
    </row>
    <row r="21" spans="1:7" x14ac:dyDescent="0.2">
      <c r="A21" s="6">
        <v>20</v>
      </c>
      <c r="B21" s="32">
        <v>1101030102.1010699</v>
      </c>
      <c r="C21" s="7" t="s">
        <v>32</v>
      </c>
      <c r="D21" s="8">
        <v>2023304.93</v>
      </c>
      <c r="E21" s="8">
        <v>5800000</v>
      </c>
      <c r="F21" s="8">
        <v>6697.6</v>
      </c>
      <c r="G21" s="9">
        <v>0</v>
      </c>
    </row>
    <row r="22" spans="1:7" x14ac:dyDescent="0.2">
      <c r="A22" s="2">
        <v>21</v>
      </c>
      <c r="B22" s="31">
        <v>1101030102.1010799</v>
      </c>
      <c r="C22" s="3" t="s">
        <v>33</v>
      </c>
      <c r="D22" s="4">
        <v>36105.519999999997</v>
      </c>
      <c r="E22" s="5">
        <v>0</v>
      </c>
      <c r="F22" s="4">
        <v>186533.32</v>
      </c>
      <c r="G22" s="5">
        <v>0</v>
      </c>
    </row>
    <row r="23" spans="1:7" x14ac:dyDescent="0.2">
      <c r="A23" s="6">
        <v>22</v>
      </c>
      <c r="B23" s="32">
        <v>1101030102.10109</v>
      </c>
      <c r="C23" s="7" t="s">
        <v>34</v>
      </c>
      <c r="D23" s="9">
        <v>0</v>
      </c>
      <c r="E23" s="9">
        <v>44.67</v>
      </c>
      <c r="F23" s="8">
        <v>134779.19</v>
      </c>
      <c r="G23" s="9">
        <v>0</v>
      </c>
    </row>
    <row r="24" spans="1:7" x14ac:dyDescent="0.2">
      <c r="A24" s="2">
        <v>23</v>
      </c>
      <c r="B24" s="31">
        <v>1101030102.10112</v>
      </c>
      <c r="C24" s="3" t="s">
        <v>35</v>
      </c>
      <c r="D24" s="5">
        <v>0</v>
      </c>
      <c r="E24" s="5">
        <v>0</v>
      </c>
      <c r="F24" s="4">
        <v>643414.67000000004</v>
      </c>
      <c r="G24" s="5">
        <v>0</v>
      </c>
    </row>
    <row r="25" spans="1:7" x14ac:dyDescent="0.2">
      <c r="A25" s="6">
        <v>24</v>
      </c>
      <c r="B25" s="32">
        <v>1101030102.10113</v>
      </c>
      <c r="C25" s="7" t="s">
        <v>36</v>
      </c>
      <c r="D25" s="9">
        <v>50.74</v>
      </c>
      <c r="E25" s="9">
        <v>0</v>
      </c>
      <c r="F25" s="8">
        <v>26209.49</v>
      </c>
      <c r="G25" s="9">
        <v>0</v>
      </c>
    </row>
    <row r="26" spans="1:7" x14ac:dyDescent="0.2">
      <c r="A26" s="2">
        <v>25</v>
      </c>
      <c r="B26" s="31">
        <v>1101030102.10114</v>
      </c>
      <c r="C26" s="3" t="s">
        <v>37</v>
      </c>
      <c r="D26" s="5">
        <v>0</v>
      </c>
      <c r="E26" s="5">
        <v>0.27</v>
      </c>
      <c r="F26" s="5">
        <v>0</v>
      </c>
      <c r="G26" s="5">
        <v>0</v>
      </c>
    </row>
    <row r="27" spans="1:7" x14ac:dyDescent="0.2">
      <c r="A27" s="6">
        <v>26</v>
      </c>
      <c r="B27" s="32">
        <v>1101030102.10116</v>
      </c>
      <c r="C27" s="55" t="s">
        <v>39</v>
      </c>
      <c r="D27" s="56">
        <v>1175</v>
      </c>
      <c r="E27" s="57">
        <v>0</v>
      </c>
      <c r="F27" s="56">
        <v>522180</v>
      </c>
      <c r="G27" s="57">
        <v>0</v>
      </c>
    </row>
    <row r="28" spans="1:7" x14ac:dyDescent="0.2">
      <c r="A28" s="2">
        <v>27</v>
      </c>
      <c r="B28" s="31">
        <v>1101030102.1011901</v>
      </c>
      <c r="C28" s="3" t="s">
        <v>41</v>
      </c>
      <c r="D28" s="4">
        <v>282163.06</v>
      </c>
      <c r="E28" s="4">
        <v>5417557.7300000004</v>
      </c>
      <c r="F28" s="4">
        <v>614713.13</v>
      </c>
      <c r="G28" s="5">
        <v>0</v>
      </c>
    </row>
    <row r="29" spans="1:7" x14ac:dyDescent="0.2">
      <c r="A29" s="6">
        <v>28</v>
      </c>
      <c r="B29" s="32">
        <v>1101030102.1012101</v>
      </c>
      <c r="C29" s="7" t="s">
        <v>40</v>
      </c>
      <c r="D29" s="9">
        <v>0</v>
      </c>
      <c r="E29" s="8">
        <v>4805773.9400000004</v>
      </c>
      <c r="F29" s="9">
        <v>0</v>
      </c>
      <c r="G29" s="9">
        <v>0</v>
      </c>
    </row>
    <row r="30" spans="1:7" x14ac:dyDescent="0.2">
      <c r="A30" s="2">
        <v>29</v>
      </c>
      <c r="B30" s="31">
        <v>1101030102.10201</v>
      </c>
      <c r="C30" s="3" t="s">
        <v>44</v>
      </c>
      <c r="D30" s="4">
        <v>2563400</v>
      </c>
      <c r="E30" s="5">
        <v>0</v>
      </c>
      <c r="F30" s="4">
        <v>2691182.74</v>
      </c>
      <c r="G30" s="5">
        <v>0</v>
      </c>
    </row>
    <row r="31" spans="1:7" x14ac:dyDescent="0.2">
      <c r="A31" s="6">
        <v>30</v>
      </c>
      <c r="B31" s="32">
        <v>1101030102.10201</v>
      </c>
      <c r="C31" s="7" t="s">
        <v>45</v>
      </c>
      <c r="D31" s="9">
        <v>0</v>
      </c>
      <c r="E31" s="8">
        <v>1823400</v>
      </c>
      <c r="F31" s="40">
        <v>4740000</v>
      </c>
      <c r="G31" s="9">
        <v>0</v>
      </c>
    </row>
    <row r="32" spans="1:7" x14ac:dyDescent="0.2">
      <c r="A32" s="2">
        <v>31</v>
      </c>
      <c r="B32" s="31">
        <v>1101030102.10203</v>
      </c>
      <c r="C32" s="3" t="s">
        <v>46</v>
      </c>
      <c r="D32" s="4">
        <v>122062</v>
      </c>
      <c r="E32" s="5">
        <v>0</v>
      </c>
      <c r="F32" s="4">
        <v>1006383</v>
      </c>
      <c r="G32" s="5">
        <v>0</v>
      </c>
    </row>
    <row r="33" spans="1:7" x14ac:dyDescent="0.2">
      <c r="A33" s="6">
        <v>32</v>
      </c>
      <c r="B33" s="32">
        <v>1101030102.1020401</v>
      </c>
      <c r="C33" s="7" t="s">
        <v>47</v>
      </c>
      <c r="D33" s="8">
        <v>3545968.75</v>
      </c>
      <c r="E33" s="8">
        <v>1456309.32</v>
      </c>
      <c r="F33" s="56">
        <v>15104143.369999999</v>
      </c>
      <c r="G33" s="9">
        <v>0</v>
      </c>
    </row>
    <row r="34" spans="1:7" x14ac:dyDescent="0.2">
      <c r="A34" s="2">
        <v>33</v>
      </c>
      <c r="B34" s="31">
        <v>1101030102.1020501</v>
      </c>
      <c r="C34" s="3" t="s">
        <v>48</v>
      </c>
      <c r="D34" s="5">
        <v>0</v>
      </c>
      <c r="E34" s="4">
        <v>2023304.93</v>
      </c>
      <c r="F34" s="5">
        <v>0</v>
      </c>
      <c r="G34" s="5">
        <v>0</v>
      </c>
    </row>
    <row r="35" spans="1:7" x14ac:dyDescent="0.2">
      <c r="A35" s="6">
        <v>34</v>
      </c>
      <c r="B35" s="32">
        <v>1101030102.1040201</v>
      </c>
      <c r="C35" s="7" t="s">
        <v>50</v>
      </c>
      <c r="D35" s="9">
        <v>300</v>
      </c>
      <c r="E35" s="9">
        <v>0</v>
      </c>
      <c r="F35" s="8">
        <v>13995.61</v>
      </c>
      <c r="G35" s="9">
        <v>0</v>
      </c>
    </row>
    <row r="36" spans="1:7" x14ac:dyDescent="0.2">
      <c r="A36" s="2">
        <v>35</v>
      </c>
      <c r="B36" s="31">
        <v>1101030102.1040299</v>
      </c>
      <c r="C36" s="3" t="s">
        <v>51</v>
      </c>
      <c r="D36" s="4">
        <v>190967</v>
      </c>
      <c r="E36" s="5">
        <v>0</v>
      </c>
      <c r="F36" s="4">
        <v>1001710.75</v>
      </c>
      <c r="G36" s="5">
        <v>0</v>
      </c>
    </row>
    <row r="37" spans="1:7" x14ac:dyDescent="0.2">
      <c r="A37" s="6">
        <v>36</v>
      </c>
      <c r="B37" s="32">
        <v>1101030102.1040399</v>
      </c>
      <c r="C37" s="7" t="s">
        <v>52</v>
      </c>
      <c r="D37" s="9">
        <v>0</v>
      </c>
      <c r="E37" s="9">
        <v>0</v>
      </c>
      <c r="F37" s="8">
        <v>30000</v>
      </c>
      <c r="G37" s="9">
        <v>0</v>
      </c>
    </row>
    <row r="38" spans="1:7" x14ac:dyDescent="0.2">
      <c r="A38" s="2">
        <v>37</v>
      </c>
      <c r="B38" s="31">
        <v>1101030102.1040499</v>
      </c>
      <c r="C38" s="3" t="s">
        <v>53</v>
      </c>
      <c r="D38" s="4">
        <v>3670</v>
      </c>
      <c r="E38" s="5">
        <v>0</v>
      </c>
      <c r="F38" s="4">
        <v>3670</v>
      </c>
      <c r="G38" s="5">
        <v>0</v>
      </c>
    </row>
    <row r="39" spans="1:7" x14ac:dyDescent="0.2">
      <c r="A39" s="6">
        <v>38</v>
      </c>
      <c r="B39" s="32">
        <v>1101030102.1040599</v>
      </c>
      <c r="C39" s="7" t="s">
        <v>54</v>
      </c>
      <c r="D39" s="8">
        <v>4809064.68</v>
      </c>
      <c r="E39" s="9">
        <v>0</v>
      </c>
      <c r="F39" s="8">
        <v>4809064.68</v>
      </c>
      <c r="G39" s="9">
        <v>0</v>
      </c>
    </row>
    <row r="40" spans="1:7" x14ac:dyDescent="0.2">
      <c r="A40" s="2">
        <v>39</v>
      </c>
      <c r="B40" s="31">
        <v>1102010108.1010001</v>
      </c>
      <c r="C40" s="3" t="s">
        <v>55</v>
      </c>
      <c r="D40" s="4">
        <v>327552</v>
      </c>
      <c r="E40" s="4">
        <v>293651</v>
      </c>
      <c r="F40" s="4">
        <v>2617025.31</v>
      </c>
      <c r="G40" s="5">
        <v>0</v>
      </c>
    </row>
    <row r="41" spans="1:7" x14ac:dyDescent="0.2">
      <c r="A41" s="6">
        <v>40</v>
      </c>
      <c r="B41" s="32">
        <v>1102010108.3010001</v>
      </c>
      <c r="C41" s="55" t="s">
        <v>57</v>
      </c>
      <c r="D41" s="57">
        <v>0</v>
      </c>
      <c r="E41" s="57">
        <v>0</v>
      </c>
      <c r="F41" s="56">
        <v>9219311.1999999993</v>
      </c>
      <c r="G41" s="57">
        <v>0</v>
      </c>
    </row>
    <row r="42" spans="1:7" x14ac:dyDescent="0.2">
      <c r="A42" s="2">
        <v>41</v>
      </c>
      <c r="B42" s="31">
        <v>1102050123.1029999</v>
      </c>
      <c r="C42" s="3" t="s">
        <v>59</v>
      </c>
      <c r="D42" s="5">
        <v>0</v>
      </c>
      <c r="E42" s="4">
        <v>10503.86</v>
      </c>
      <c r="F42" s="5">
        <v>0</v>
      </c>
      <c r="G42" s="4">
        <v>204219.23</v>
      </c>
    </row>
    <row r="43" spans="1:7" x14ac:dyDescent="0.2">
      <c r="A43" s="6">
        <v>42</v>
      </c>
      <c r="B43" s="32">
        <v>1102050123.1140001</v>
      </c>
      <c r="C43" s="7" t="s">
        <v>60</v>
      </c>
      <c r="D43" s="9">
        <v>0</v>
      </c>
      <c r="E43" s="8">
        <v>7876.45</v>
      </c>
      <c r="F43" s="9">
        <v>0</v>
      </c>
      <c r="G43" s="8">
        <v>335788.9</v>
      </c>
    </row>
    <row r="44" spans="1:7" x14ac:dyDescent="0.2">
      <c r="A44" s="2">
        <v>43</v>
      </c>
      <c r="B44" s="31">
        <v>1102050123.115</v>
      </c>
      <c r="C44" s="3" t="s">
        <v>61</v>
      </c>
      <c r="D44" s="5">
        <v>0</v>
      </c>
      <c r="E44" s="4">
        <v>20704.3</v>
      </c>
      <c r="F44" s="5">
        <v>0</v>
      </c>
      <c r="G44" s="4">
        <v>644662.4</v>
      </c>
    </row>
    <row r="45" spans="1:7" x14ac:dyDescent="0.2">
      <c r="A45" s="6">
        <v>44</v>
      </c>
      <c r="B45" s="32">
        <v>1102050124.1010001</v>
      </c>
      <c r="C45" s="7" t="s">
        <v>62</v>
      </c>
      <c r="D45" s="8">
        <v>1784170.67</v>
      </c>
      <c r="E45" s="8">
        <v>1784170.67</v>
      </c>
      <c r="F45" s="8">
        <v>11818</v>
      </c>
      <c r="G45" s="9">
        <v>0</v>
      </c>
    </row>
    <row r="46" spans="1:7" x14ac:dyDescent="0.2">
      <c r="A46" s="2">
        <v>45</v>
      </c>
      <c r="B46" s="31">
        <v>1102050194.102</v>
      </c>
      <c r="C46" s="3" t="s">
        <v>63</v>
      </c>
      <c r="D46" s="4">
        <v>107988.25</v>
      </c>
      <c r="E46" s="4">
        <v>2950</v>
      </c>
      <c r="F46" s="4">
        <v>2042192</v>
      </c>
      <c r="G46" s="5">
        <v>0</v>
      </c>
    </row>
    <row r="47" spans="1:7" x14ac:dyDescent="0.2">
      <c r="A47" s="6">
        <v>46</v>
      </c>
      <c r="B47" s="32">
        <v>1102050194.1110001</v>
      </c>
      <c r="C47" s="7" t="s">
        <v>65</v>
      </c>
      <c r="D47" s="8">
        <v>4713</v>
      </c>
      <c r="E47" s="8">
        <v>154685</v>
      </c>
      <c r="F47" s="8">
        <v>180396.55</v>
      </c>
      <c r="G47" s="9">
        <v>0</v>
      </c>
    </row>
    <row r="48" spans="1:7" x14ac:dyDescent="0.2">
      <c r="A48" s="2">
        <v>47</v>
      </c>
      <c r="B48" s="31">
        <v>1102050194.112</v>
      </c>
      <c r="C48" s="3" t="s">
        <v>66</v>
      </c>
      <c r="D48" s="4">
        <v>8824</v>
      </c>
      <c r="E48" s="5">
        <v>533</v>
      </c>
      <c r="F48" s="4">
        <v>353462</v>
      </c>
      <c r="G48" s="5">
        <v>0</v>
      </c>
    </row>
    <row r="49" spans="1:7" x14ac:dyDescent="0.2">
      <c r="A49" s="6">
        <v>48</v>
      </c>
      <c r="B49" s="32">
        <v>1102050194.1129999</v>
      </c>
      <c r="C49" s="7" t="s">
        <v>67</v>
      </c>
      <c r="D49" s="8">
        <v>21794</v>
      </c>
      <c r="E49" s="9">
        <v>0</v>
      </c>
      <c r="F49" s="8">
        <v>678592</v>
      </c>
      <c r="G49" s="9">
        <v>0</v>
      </c>
    </row>
    <row r="50" spans="1:7" x14ac:dyDescent="0.2">
      <c r="A50" s="2">
        <v>49</v>
      </c>
      <c r="B50" s="31">
        <v>1102050194.201</v>
      </c>
      <c r="C50" s="3" t="s">
        <v>68</v>
      </c>
      <c r="D50" s="4">
        <v>5882320</v>
      </c>
      <c r="E50" s="4">
        <v>5882320</v>
      </c>
      <c r="F50" s="5">
        <v>0</v>
      </c>
      <c r="G50" s="5">
        <v>0</v>
      </c>
    </row>
    <row r="51" spans="1:7" x14ac:dyDescent="0.2">
      <c r="A51" s="6">
        <v>50</v>
      </c>
      <c r="B51" s="32">
        <v>1102050194.2019999</v>
      </c>
      <c r="C51" s="7" t="s">
        <v>69</v>
      </c>
      <c r="D51" s="8">
        <v>4910058</v>
      </c>
      <c r="E51" s="8">
        <v>10953283</v>
      </c>
      <c r="F51" s="8">
        <v>11926753</v>
      </c>
      <c r="G51" s="9">
        <v>0</v>
      </c>
    </row>
    <row r="52" spans="1:7" x14ac:dyDescent="0.2">
      <c r="A52" s="2">
        <v>51</v>
      </c>
      <c r="B52" s="31">
        <v>1102050194.204</v>
      </c>
      <c r="C52" s="3" t="s">
        <v>70</v>
      </c>
      <c r="D52" s="4">
        <v>1041277</v>
      </c>
      <c r="E52" s="4">
        <v>574744</v>
      </c>
      <c r="F52" s="4">
        <v>4914086.9000000004</v>
      </c>
      <c r="G52" s="5">
        <v>0</v>
      </c>
    </row>
    <row r="53" spans="1:7" x14ac:dyDescent="0.2">
      <c r="A53" s="6">
        <v>52</v>
      </c>
      <c r="B53" s="32">
        <v>1102050194.207</v>
      </c>
      <c r="C53" s="7" t="s">
        <v>71</v>
      </c>
      <c r="D53" s="8">
        <v>60300</v>
      </c>
      <c r="E53" s="8">
        <v>165200</v>
      </c>
      <c r="F53" s="8">
        <v>60300</v>
      </c>
      <c r="G53" s="9">
        <v>0</v>
      </c>
    </row>
    <row r="54" spans="1:7" x14ac:dyDescent="0.2">
      <c r="A54" s="2">
        <v>53</v>
      </c>
      <c r="B54" s="31">
        <v>1102050194.2079999</v>
      </c>
      <c r="C54" s="3" t="s">
        <v>72</v>
      </c>
      <c r="D54" s="4">
        <v>1313555.1299999999</v>
      </c>
      <c r="E54" s="4">
        <v>1014992.87</v>
      </c>
      <c r="F54" s="4">
        <v>610742</v>
      </c>
      <c r="G54" s="5">
        <v>0</v>
      </c>
    </row>
    <row r="55" spans="1:7" x14ac:dyDescent="0.2">
      <c r="A55" s="6">
        <v>54</v>
      </c>
      <c r="B55" s="32">
        <v>1102050194.3010001</v>
      </c>
      <c r="C55" s="7" t="s">
        <v>73</v>
      </c>
      <c r="D55" s="8">
        <v>2238829.59</v>
      </c>
      <c r="E55" s="8">
        <v>1529111.59</v>
      </c>
      <c r="F55" s="8">
        <v>7705303</v>
      </c>
      <c r="G55" s="9">
        <v>0</v>
      </c>
    </row>
    <row r="56" spans="1:7" x14ac:dyDescent="0.2">
      <c r="A56" s="2">
        <v>55</v>
      </c>
      <c r="B56" s="31">
        <v>1102050194.302</v>
      </c>
      <c r="C56" s="3" t="s">
        <v>74</v>
      </c>
      <c r="D56" s="4">
        <v>1294408.3999999999</v>
      </c>
      <c r="E56" s="4">
        <v>655676.4</v>
      </c>
      <c r="F56" s="4">
        <v>7187957.25</v>
      </c>
      <c r="G56" s="5">
        <v>0</v>
      </c>
    </row>
    <row r="57" spans="1:7" x14ac:dyDescent="0.2">
      <c r="A57" s="6">
        <v>56</v>
      </c>
      <c r="B57" s="32">
        <v>1102050194.3039999</v>
      </c>
      <c r="C57" s="7" t="s">
        <v>76</v>
      </c>
      <c r="D57" s="9">
        <v>0</v>
      </c>
      <c r="E57" s="9">
        <v>0</v>
      </c>
      <c r="F57" s="8">
        <v>193261.75</v>
      </c>
      <c r="G57" s="9">
        <v>0</v>
      </c>
    </row>
    <row r="58" spans="1:7" x14ac:dyDescent="0.2">
      <c r="A58" s="2">
        <v>57</v>
      </c>
      <c r="B58" s="31">
        <v>1102050194.3050001</v>
      </c>
      <c r="C58" s="3" t="s">
        <v>77</v>
      </c>
      <c r="D58" s="4">
        <v>107916.5</v>
      </c>
      <c r="E58" s="4">
        <v>208515.5</v>
      </c>
      <c r="F58" s="4">
        <v>825133.5</v>
      </c>
      <c r="G58" s="5">
        <v>0</v>
      </c>
    </row>
    <row r="59" spans="1:7" x14ac:dyDescent="0.2">
      <c r="A59" s="6">
        <v>58</v>
      </c>
      <c r="B59" s="32">
        <v>1102050194.306</v>
      </c>
      <c r="C59" s="7" t="s">
        <v>78</v>
      </c>
      <c r="D59" s="8">
        <v>156478</v>
      </c>
      <c r="E59" s="8">
        <v>115875</v>
      </c>
      <c r="F59" s="8">
        <v>256694.25</v>
      </c>
      <c r="G59" s="9">
        <v>0</v>
      </c>
    </row>
    <row r="60" spans="1:7" x14ac:dyDescent="0.2">
      <c r="A60" s="2">
        <v>59</v>
      </c>
      <c r="B60" s="31">
        <v>1102050194.3069999</v>
      </c>
      <c r="C60" s="3" t="s">
        <v>79</v>
      </c>
      <c r="D60" s="5">
        <v>0</v>
      </c>
      <c r="E60" s="5">
        <v>0</v>
      </c>
      <c r="F60" s="4">
        <v>310376.5</v>
      </c>
      <c r="G60" s="5">
        <v>0</v>
      </c>
    </row>
    <row r="61" spans="1:7" x14ac:dyDescent="0.2">
      <c r="A61" s="6">
        <v>60</v>
      </c>
      <c r="B61" s="32">
        <v>1102050194.3080001</v>
      </c>
      <c r="C61" s="7" t="s">
        <v>80</v>
      </c>
      <c r="D61" s="9">
        <v>0</v>
      </c>
      <c r="E61" s="9">
        <v>0</v>
      </c>
      <c r="F61" s="8">
        <v>1387599</v>
      </c>
      <c r="G61" s="9">
        <v>0</v>
      </c>
    </row>
    <row r="62" spans="1:7" x14ac:dyDescent="0.2">
      <c r="A62" s="2">
        <v>61</v>
      </c>
      <c r="B62" s="31">
        <v>1102050194.401</v>
      </c>
      <c r="C62" s="3" t="s">
        <v>81</v>
      </c>
      <c r="D62" s="4">
        <v>1925926.72</v>
      </c>
      <c r="E62" s="4">
        <v>3598008.02</v>
      </c>
      <c r="F62" s="4">
        <v>4069240.41</v>
      </c>
      <c r="G62" s="5">
        <v>0</v>
      </c>
    </row>
    <row r="63" spans="1:7" x14ac:dyDescent="0.2">
      <c r="A63" s="6">
        <v>62</v>
      </c>
      <c r="B63" s="32">
        <v>1102050194.402</v>
      </c>
      <c r="C63" s="7" t="s">
        <v>82</v>
      </c>
      <c r="D63" s="8">
        <v>1386466.17</v>
      </c>
      <c r="E63" s="8">
        <v>1066675.8400000001</v>
      </c>
      <c r="F63" s="8">
        <v>6293506.2000000002</v>
      </c>
      <c r="G63" s="9">
        <v>0</v>
      </c>
    </row>
    <row r="64" spans="1:7" x14ac:dyDescent="0.2">
      <c r="A64" s="2">
        <v>63</v>
      </c>
      <c r="B64" s="31">
        <v>1102050194.5009999</v>
      </c>
      <c r="C64" s="3" t="s">
        <v>83</v>
      </c>
      <c r="D64" s="4">
        <v>11654</v>
      </c>
      <c r="E64" s="4">
        <v>11654</v>
      </c>
      <c r="F64" s="5">
        <v>0</v>
      </c>
      <c r="G64" s="5">
        <v>0</v>
      </c>
    </row>
    <row r="65" spans="1:7" x14ac:dyDescent="0.2">
      <c r="A65" s="6">
        <v>64</v>
      </c>
      <c r="B65" s="32">
        <v>1102050194.5020001</v>
      </c>
      <c r="C65" s="7" t="s">
        <v>84</v>
      </c>
      <c r="D65" s="8">
        <v>19493</v>
      </c>
      <c r="E65" s="8">
        <v>19493</v>
      </c>
      <c r="F65" s="9">
        <v>0</v>
      </c>
      <c r="G65" s="9">
        <v>0</v>
      </c>
    </row>
    <row r="66" spans="1:7" x14ac:dyDescent="0.2">
      <c r="A66" s="2">
        <v>65</v>
      </c>
      <c r="B66" s="31">
        <v>1102050194.503</v>
      </c>
      <c r="C66" s="3" t="s">
        <v>85</v>
      </c>
      <c r="D66" s="5">
        <v>0</v>
      </c>
      <c r="E66" s="5">
        <v>0</v>
      </c>
      <c r="F66" s="4">
        <v>55903</v>
      </c>
      <c r="G66" s="5">
        <v>0</v>
      </c>
    </row>
    <row r="67" spans="1:7" x14ac:dyDescent="0.2">
      <c r="A67" s="6">
        <v>66</v>
      </c>
      <c r="B67" s="32">
        <v>1102050194.5039999</v>
      </c>
      <c r="C67" s="7" t="s">
        <v>86</v>
      </c>
      <c r="D67" s="9">
        <v>0</v>
      </c>
      <c r="E67" s="9">
        <v>0</v>
      </c>
      <c r="F67" s="8">
        <v>37566</v>
      </c>
      <c r="G67" s="9">
        <v>0</v>
      </c>
    </row>
    <row r="68" spans="1:7" x14ac:dyDescent="0.2">
      <c r="A68" s="2">
        <v>67</v>
      </c>
      <c r="B68" s="31">
        <v>1102050194.6010001</v>
      </c>
      <c r="C68" s="3" t="s">
        <v>87</v>
      </c>
      <c r="D68" s="4">
        <v>52369</v>
      </c>
      <c r="E68" s="4">
        <v>1135</v>
      </c>
      <c r="F68" s="4">
        <v>191929</v>
      </c>
      <c r="G68" s="5">
        <v>0</v>
      </c>
    </row>
    <row r="69" spans="1:7" x14ac:dyDescent="0.2">
      <c r="A69" s="6">
        <v>68</v>
      </c>
      <c r="B69" s="32">
        <v>1102050194.602</v>
      </c>
      <c r="C69" s="7" t="s">
        <v>88</v>
      </c>
      <c r="D69" s="8">
        <v>304757</v>
      </c>
      <c r="E69" s="8">
        <v>60133</v>
      </c>
      <c r="F69" s="8">
        <v>1353519.25</v>
      </c>
      <c r="G69" s="9">
        <v>0</v>
      </c>
    </row>
    <row r="70" spans="1:7" x14ac:dyDescent="0.2">
      <c r="A70" s="2">
        <v>69</v>
      </c>
      <c r="B70" s="31">
        <v>1102050194.8010001</v>
      </c>
      <c r="C70" s="3" t="s">
        <v>89</v>
      </c>
      <c r="D70" s="4">
        <v>182276.08</v>
      </c>
      <c r="E70" s="4">
        <v>143509.38</v>
      </c>
      <c r="F70" s="4">
        <v>1598698.89</v>
      </c>
      <c r="G70" s="5">
        <v>0</v>
      </c>
    </row>
    <row r="71" spans="1:7" x14ac:dyDescent="0.2">
      <c r="A71" s="6">
        <v>70</v>
      </c>
      <c r="B71" s="32">
        <v>1102050194.802</v>
      </c>
      <c r="C71" s="7" t="s">
        <v>90</v>
      </c>
      <c r="D71" s="8">
        <v>55193.26</v>
      </c>
      <c r="E71" s="8">
        <v>106597.18</v>
      </c>
      <c r="F71" s="8">
        <v>152515.47</v>
      </c>
      <c r="G71" s="9">
        <v>0</v>
      </c>
    </row>
    <row r="72" spans="1:7" x14ac:dyDescent="0.2">
      <c r="A72" s="2">
        <v>71</v>
      </c>
      <c r="B72" s="31">
        <v>1102050194.803</v>
      </c>
      <c r="C72" s="3" t="s">
        <v>91</v>
      </c>
      <c r="D72" s="4">
        <v>87758.7</v>
      </c>
      <c r="E72" s="4">
        <v>64371.45</v>
      </c>
      <c r="F72" s="4">
        <v>311678.67</v>
      </c>
      <c r="G72" s="5">
        <v>0</v>
      </c>
    </row>
    <row r="73" spans="1:7" x14ac:dyDescent="0.2">
      <c r="A73" s="6">
        <v>72</v>
      </c>
      <c r="B73" s="32">
        <v>1102050194.8039999</v>
      </c>
      <c r="C73" s="7" t="s">
        <v>92</v>
      </c>
      <c r="D73" s="8">
        <v>83403.48</v>
      </c>
      <c r="E73" s="8">
        <v>5239.75</v>
      </c>
      <c r="F73" s="8">
        <v>85101.23</v>
      </c>
      <c r="G73" s="9">
        <v>0</v>
      </c>
    </row>
    <row r="74" spans="1:7" x14ac:dyDescent="0.2">
      <c r="A74" s="2">
        <v>73</v>
      </c>
      <c r="B74" s="31">
        <v>1103020111.1010001</v>
      </c>
      <c r="C74" s="3" t="s">
        <v>93</v>
      </c>
      <c r="D74" s="5">
        <v>338.09</v>
      </c>
      <c r="E74" s="5">
        <v>338.09</v>
      </c>
      <c r="F74" s="5">
        <v>0</v>
      </c>
      <c r="G74" s="5">
        <v>0</v>
      </c>
    </row>
    <row r="75" spans="1:7" x14ac:dyDescent="0.2">
      <c r="A75" s="6">
        <v>74</v>
      </c>
      <c r="B75" s="32">
        <v>1105010103.102</v>
      </c>
      <c r="C75" s="7" t="s">
        <v>94</v>
      </c>
      <c r="D75" s="8">
        <v>3287215.24</v>
      </c>
      <c r="E75" s="8">
        <v>3353758.17</v>
      </c>
      <c r="F75" s="8">
        <v>7319668.4299999997</v>
      </c>
      <c r="G75" s="9">
        <v>0</v>
      </c>
    </row>
    <row r="76" spans="1:7" x14ac:dyDescent="0.2">
      <c r="A76" s="2">
        <v>75</v>
      </c>
      <c r="B76" s="31">
        <v>1105010103.1029999</v>
      </c>
      <c r="C76" s="3" t="s">
        <v>95</v>
      </c>
      <c r="D76" s="5">
        <v>0</v>
      </c>
      <c r="E76" s="4">
        <v>1620</v>
      </c>
      <c r="F76" s="4">
        <v>23146.9</v>
      </c>
      <c r="G76" s="5">
        <v>0</v>
      </c>
    </row>
    <row r="77" spans="1:7" x14ac:dyDescent="0.2">
      <c r="A77" s="6">
        <v>76</v>
      </c>
      <c r="B77" s="32">
        <v>1105010103.1040001</v>
      </c>
      <c r="C77" s="7" t="s">
        <v>96</v>
      </c>
      <c r="D77" s="8">
        <v>2070002.94</v>
      </c>
      <c r="E77" s="8">
        <v>2420310.84</v>
      </c>
      <c r="F77" s="8">
        <v>1032616.78</v>
      </c>
      <c r="G77" s="9">
        <v>0</v>
      </c>
    </row>
    <row r="78" spans="1:7" x14ac:dyDescent="0.2">
      <c r="A78" s="2">
        <v>77</v>
      </c>
      <c r="B78" s="31">
        <v>1105010103.1040101</v>
      </c>
      <c r="C78" s="3" t="s">
        <v>97</v>
      </c>
      <c r="D78" s="4">
        <v>123482</v>
      </c>
      <c r="E78" s="5">
        <v>0</v>
      </c>
      <c r="F78" s="4">
        <v>1170485</v>
      </c>
      <c r="G78" s="5">
        <v>0</v>
      </c>
    </row>
    <row r="79" spans="1:7" x14ac:dyDescent="0.2">
      <c r="A79" s="6">
        <v>78</v>
      </c>
      <c r="B79" s="32">
        <v>1105010103.105</v>
      </c>
      <c r="C79" s="7" t="s">
        <v>98</v>
      </c>
      <c r="D79" s="8">
        <v>179760</v>
      </c>
      <c r="E79" s="8">
        <v>179760</v>
      </c>
      <c r="F79" s="9">
        <v>0</v>
      </c>
      <c r="G79" s="9">
        <v>0</v>
      </c>
    </row>
    <row r="80" spans="1:7" x14ac:dyDescent="0.2">
      <c r="A80" s="2">
        <v>79</v>
      </c>
      <c r="B80" s="31">
        <v>1105010103.1070001</v>
      </c>
      <c r="C80" s="3" t="s">
        <v>99</v>
      </c>
      <c r="D80" s="4">
        <v>158469.01</v>
      </c>
      <c r="E80" s="4">
        <v>158469.01</v>
      </c>
      <c r="F80" s="5">
        <v>0</v>
      </c>
      <c r="G80" s="5">
        <v>0</v>
      </c>
    </row>
    <row r="81" spans="1:7" x14ac:dyDescent="0.2">
      <c r="A81" s="6">
        <v>80</v>
      </c>
      <c r="B81" s="32">
        <v>1105010103.108</v>
      </c>
      <c r="C81" s="7" t="s">
        <v>100</v>
      </c>
      <c r="D81" s="8">
        <v>498723</v>
      </c>
      <c r="E81" s="8">
        <v>498723</v>
      </c>
      <c r="F81" s="9">
        <v>0</v>
      </c>
      <c r="G81" s="9">
        <v>0</v>
      </c>
    </row>
    <row r="82" spans="1:7" x14ac:dyDescent="0.2">
      <c r="A82" s="2">
        <v>81</v>
      </c>
      <c r="B82" s="31">
        <v>1105010105.105</v>
      </c>
      <c r="C82" s="3" t="s">
        <v>102</v>
      </c>
      <c r="D82" s="4">
        <v>203689</v>
      </c>
      <c r="E82" s="4">
        <v>244160.58</v>
      </c>
      <c r="F82" s="4">
        <v>304318.77</v>
      </c>
      <c r="G82" s="5">
        <v>0</v>
      </c>
    </row>
    <row r="83" spans="1:7" x14ac:dyDescent="0.2">
      <c r="A83" s="6">
        <v>82</v>
      </c>
      <c r="B83" s="32">
        <v>1105010105.1070001</v>
      </c>
      <c r="C83" s="7" t="s">
        <v>103</v>
      </c>
      <c r="D83" s="8">
        <v>45275.78</v>
      </c>
      <c r="E83" s="8">
        <v>45275.78</v>
      </c>
      <c r="F83" s="9">
        <v>0</v>
      </c>
      <c r="G83" s="9">
        <v>0</v>
      </c>
    </row>
    <row r="84" spans="1:7" x14ac:dyDescent="0.2">
      <c r="A84" s="2">
        <v>83</v>
      </c>
      <c r="B84" s="31">
        <v>1105010105.108</v>
      </c>
      <c r="C84" s="3" t="s">
        <v>104</v>
      </c>
      <c r="D84" s="4">
        <v>21000</v>
      </c>
      <c r="E84" s="4">
        <v>21000</v>
      </c>
      <c r="F84" s="5">
        <v>0</v>
      </c>
      <c r="G84" s="5">
        <v>0</v>
      </c>
    </row>
    <row r="85" spans="1:7" x14ac:dyDescent="0.2">
      <c r="A85" s="6">
        <v>84</v>
      </c>
      <c r="B85" s="32">
        <v>1105010105.1099999</v>
      </c>
      <c r="C85" s="7" t="s">
        <v>106</v>
      </c>
      <c r="D85" s="8">
        <v>5100</v>
      </c>
      <c r="E85" s="8">
        <v>17860</v>
      </c>
      <c r="F85" s="8">
        <v>33200</v>
      </c>
      <c r="G85" s="9">
        <v>0</v>
      </c>
    </row>
    <row r="86" spans="1:7" x14ac:dyDescent="0.2">
      <c r="A86" s="2">
        <v>85</v>
      </c>
      <c r="B86" s="31">
        <v>1105010105.1110001</v>
      </c>
      <c r="C86" s="3" t="s">
        <v>107</v>
      </c>
      <c r="D86" s="4">
        <v>92225</v>
      </c>
      <c r="E86" s="4">
        <v>158956.07</v>
      </c>
      <c r="F86" s="4">
        <v>103729.87</v>
      </c>
      <c r="G86" s="5">
        <v>0</v>
      </c>
    </row>
    <row r="87" spans="1:7" x14ac:dyDescent="0.2">
      <c r="A87" s="6">
        <v>86</v>
      </c>
      <c r="B87" s="32">
        <v>1105010105.1140001</v>
      </c>
      <c r="C87" s="7" t="s">
        <v>108</v>
      </c>
      <c r="D87" s="8">
        <v>1465.9</v>
      </c>
      <c r="E87" s="8">
        <v>1465.9</v>
      </c>
      <c r="F87" s="9">
        <v>0</v>
      </c>
      <c r="G87" s="9">
        <v>0</v>
      </c>
    </row>
    <row r="88" spans="1:7" x14ac:dyDescent="0.2">
      <c r="A88" s="2">
        <v>87</v>
      </c>
      <c r="B88" s="31">
        <v>1205010101.1010001</v>
      </c>
      <c r="C88" s="3" t="s">
        <v>111</v>
      </c>
      <c r="D88" s="5">
        <v>0</v>
      </c>
      <c r="E88" s="5">
        <v>0</v>
      </c>
      <c r="F88" s="4">
        <v>73270547.709999993</v>
      </c>
      <c r="G88" s="5">
        <v>0</v>
      </c>
    </row>
    <row r="89" spans="1:7" x14ac:dyDescent="0.2">
      <c r="A89" s="6">
        <v>88</v>
      </c>
      <c r="B89" s="32">
        <v>1205010103.1010001</v>
      </c>
      <c r="C89" s="7" t="s">
        <v>112</v>
      </c>
      <c r="D89" s="9">
        <v>0</v>
      </c>
      <c r="E89" s="8">
        <v>207058.49</v>
      </c>
      <c r="F89" s="9">
        <v>0</v>
      </c>
      <c r="G89" s="8">
        <v>48230677.780000001</v>
      </c>
    </row>
    <row r="90" spans="1:7" x14ac:dyDescent="0.2">
      <c r="A90" s="2">
        <v>89</v>
      </c>
      <c r="B90" s="31">
        <v>1205020101.1010001</v>
      </c>
      <c r="C90" s="3" t="s">
        <v>113</v>
      </c>
      <c r="D90" s="5">
        <v>0</v>
      </c>
      <c r="E90" s="5">
        <v>0</v>
      </c>
      <c r="F90" s="4">
        <v>294183851.39999998</v>
      </c>
      <c r="G90" s="5">
        <v>0</v>
      </c>
    </row>
    <row r="91" spans="1:7" x14ac:dyDescent="0.2">
      <c r="A91" s="6">
        <v>90</v>
      </c>
      <c r="B91" s="32">
        <v>1205020103.1010001</v>
      </c>
      <c r="C91" s="7" t="s">
        <v>114</v>
      </c>
      <c r="D91" s="9">
        <v>0</v>
      </c>
      <c r="E91" s="8">
        <v>885825.17</v>
      </c>
      <c r="F91" s="9">
        <v>0</v>
      </c>
      <c r="G91" s="8">
        <v>109923205.04000001</v>
      </c>
    </row>
    <row r="92" spans="1:7" x14ac:dyDescent="0.2">
      <c r="A92" s="2">
        <v>91</v>
      </c>
      <c r="B92" s="31">
        <v>1205030101.1010001</v>
      </c>
      <c r="C92" s="3" t="s">
        <v>115</v>
      </c>
      <c r="D92" s="5">
        <v>0</v>
      </c>
      <c r="E92" s="5">
        <v>0</v>
      </c>
      <c r="F92" s="4">
        <v>939899</v>
      </c>
      <c r="G92" s="5">
        <v>0</v>
      </c>
    </row>
    <row r="93" spans="1:7" x14ac:dyDescent="0.2">
      <c r="A93" s="6">
        <v>92</v>
      </c>
      <c r="B93" s="32">
        <v>1205030103.1010001</v>
      </c>
      <c r="C93" s="7" t="s">
        <v>116</v>
      </c>
      <c r="D93" s="9">
        <v>0</v>
      </c>
      <c r="E93" s="8">
        <v>1666.33</v>
      </c>
      <c r="F93" s="9">
        <v>0</v>
      </c>
      <c r="G93" s="8">
        <v>919899.98</v>
      </c>
    </row>
    <row r="94" spans="1:7" x14ac:dyDescent="0.2">
      <c r="A94" s="2">
        <v>93</v>
      </c>
      <c r="B94" s="31">
        <v>1205040101.1010001</v>
      </c>
      <c r="C94" s="3" t="s">
        <v>117</v>
      </c>
      <c r="D94" s="5">
        <v>0</v>
      </c>
      <c r="E94" s="5">
        <v>0</v>
      </c>
      <c r="F94" s="4">
        <v>1200000</v>
      </c>
      <c r="G94" s="5">
        <v>0</v>
      </c>
    </row>
    <row r="95" spans="1:7" x14ac:dyDescent="0.2">
      <c r="A95" s="6">
        <v>94</v>
      </c>
      <c r="B95" s="32">
        <v>1205040101.102</v>
      </c>
      <c r="C95" s="7" t="s">
        <v>118</v>
      </c>
      <c r="D95" s="9">
        <v>0</v>
      </c>
      <c r="E95" s="9">
        <v>0</v>
      </c>
      <c r="F95" s="8">
        <v>3485000</v>
      </c>
      <c r="G95" s="9">
        <v>0</v>
      </c>
    </row>
    <row r="96" spans="1:7" x14ac:dyDescent="0.2">
      <c r="A96" s="2">
        <v>95</v>
      </c>
      <c r="B96" s="31">
        <v>1205040101.1029999</v>
      </c>
      <c r="C96" s="3" t="s">
        <v>119</v>
      </c>
      <c r="D96" s="4">
        <v>11200000</v>
      </c>
      <c r="E96" s="5">
        <v>0</v>
      </c>
      <c r="F96" s="4">
        <v>16600000</v>
      </c>
      <c r="G96" s="5">
        <v>0</v>
      </c>
    </row>
    <row r="97" spans="1:7" x14ac:dyDescent="0.2">
      <c r="A97" s="6">
        <v>96</v>
      </c>
      <c r="B97" s="32">
        <v>1205040103.1010001</v>
      </c>
      <c r="C97" s="7" t="s">
        <v>120</v>
      </c>
      <c r="D97" s="9">
        <v>0</v>
      </c>
      <c r="E97" s="9">
        <v>0</v>
      </c>
      <c r="F97" s="9">
        <v>0</v>
      </c>
      <c r="G97" s="8">
        <v>1199999</v>
      </c>
    </row>
    <row r="98" spans="1:7" x14ac:dyDescent="0.2">
      <c r="A98" s="2">
        <v>97</v>
      </c>
      <c r="B98" s="31">
        <v>1205040103.102</v>
      </c>
      <c r="C98" s="3" t="s">
        <v>121</v>
      </c>
      <c r="D98" s="5">
        <v>0</v>
      </c>
      <c r="E98" s="4">
        <v>18055.560000000001</v>
      </c>
      <c r="F98" s="5">
        <v>0</v>
      </c>
      <c r="G98" s="4">
        <v>1155832.3799999999</v>
      </c>
    </row>
    <row r="99" spans="1:7" x14ac:dyDescent="0.2">
      <c r="A99" s="6">
        <v>98</v>
      </c>
      <c r="B99" s="32">
        <v>1205040103.1029999</v>
      </c>
      <c r="C99" s="7" t="s">
        <v>122</v>
      </c>
      <c r="D99" s="9">
        <v>0</v>
      </c>
      <c r="E99" s="8">
        <v>62222.22</v>
      </c>
      <c r="F99" s="9">
        <v>0</v>
      </c>
      <c r="G99" s="8">
        <v>5462221.2199999997</v>
      </c>
    </row>
    <row r="100" spans="1:7" x14ac:dyDescent="0.2">
      <c r="A100" s="2">
        <v>99</v>
      </c>
      <c r="B100" s="31">
        <v>1205050101.1010001</v>
      </c>
      <c r="C100" s="3" t="s">
        <v>123</v>
      </c>
      <c r="D100" s="4">
        <v>230000</v>
      </c>
      <c r="E100" s="5">
        <v>0</v>
      </c>
      <c r="F100" s="4">
        <v>230000</v>
      </c>
      <c r="G100" s="5">
        <v>0</v>
      </c>
    </row>
    <row r="101" spans="1:7" x14ac:dyDescent="0.2">
      <c r="A101" s="6">
        <v>100</v>
      </c>
      <c r="B101" s="32">
        <v>1205050101.102</v>
      </c>
      <c r="C101" s="7" t="s">
        <v>124</v>
      </c>
      <c r="D101" s="9">
        <v>0</v>
      </c>
      <c r="E101" s="9">
        <v>0</v>
      </c>
      <c r="F101" s="8">
        <v>9360000</v>
      </c>
      <c r="G101" s="9">
        <v>0</v>
      </c>
    </row>
    <row r="102" spans="1:7" x14ac:dyDescent="0.2">
      <c r="A102" s="2">
        <v>101</v>
      </c>
      <c r="B102" s="31">
        <v>1205050101.1029999</v>
      </c>
      <c r="C102" s="3" t="s">
        <v>125</v>
      </c>
      <c r="D102" s="5">
        <v>0</v>
      </c>
      <c r="E102" s="5">
        <v>0</v>
      </c>
      <c r="F102" s="4">
        <v>6426300</v>
      </c>
      <c r="G102" s="5">
        <v>0</v>
      </c>
    </row>
    <row r="103" spans="1:7" x14ac:dyDescent="0.2">
      <c r="A103" s="6">
        <v>102</v>
      </c>
      <c r="B103" s="32">
        <v>1205050101.1040001</v>
      </c>
      <c r="C103" s="7" t="s">
        <v>126</v>
      </c>
      <c r="D103" s="9">
        <v>0</v>
      </c>
      <c r="E103" s="9">
        <v>0</v>
      </c>
      <c r="F103" s="8">
        <v>15301800</v>
      </c>
      <c r="G103" s="9">
        <v>0</v>
      </c>
    </row>
    <row r="104" spans="1:7" x14ac:dyDescent="0.2">
      <c r="A104" s="2">
        <v>103</v>
      </c>
      <c r="B104" s="31">
        <v>1205050101.1059999</v>
      </c>
      <c r="C104" s="3" t="s">
        <v>127</v>
      </c>
      <c r="D104" s="5">
        <v>0</v>
      </c>
      <c r="E104" s="5">
        <v>0</v>
      </c>
      <c r="F104" s="4">
        <v>2779000</v>
      </c>
      <c r="G104" s="5">
        <v>0</v>
      </c>
    </row>
    <row r="105" spans="1:7" x14ac:dyDescent="0.2">
      <c r="A105" s="6">
        <v>104</v>
      </c>
      <c r="B105" s="32">
        <v>1205050101.109</v>
      </c>
      <c r="C105" s="7" t="s">
        <v>128</v>
      </c>
      <c r="D105" s="9">
        <v>0</v>
      </c>
      <c r="E105" s="9">
        <v>0</v>
      </c>
      <c r="F105" s="8">
        <v>2255600.56</v>
      </c>
      <c r="G105" s="9">
        <v>0</v>
      </c>
    </row>
    <row r="106" spans="1:7" x14ac:dyDescent="0.2">
      <c r="A106" s="2">
        <v>105</v>
      </c>
      <c r="B106" s="31">
        <v>1205050102.1010001</v>
      </c>
      <c r="C106" s="3" t="s">
        <v>129</v>
      </c>
      <c r="D106" s="5">
        <v>0</v>
      </c>
      <c r="E106" s="4">
        <v>1916.67</v>
      </c>
      <c r="F106" s="5">
        <v>0</v>
      </c>
      <c r="G106" s="4">
        <v>1916.67</v>
      </c>
    </row>
    <row r="107" spans="1:7" x14ac:dyDescent="0.2">
      <c r="A107" s="6">
        <v>106</v>
      </c>
      <c r="B107" s="32">
        <v>1205050102.102</v>
      </c>
      <c r="C107" s="7" t="s">
        <v>130</v>
      </c>
      <c r="D107" s="9">
        <v>0</v>
      </c>
      <c r="E107" s="8">
        <v>68777.78</v>
      </c>
      <c r="F107" s="9">
        <v>0</v>
      </c>
      <c r="G107" s="8">
        <v>1152916.68</v>
      </c>
    </row>
    <row r="108" spans="1:7" x14ac:dyDescent="0.2">
      <c r="A108" s="2">
        <v>107</v>
      </c>
      <c r="B108" s="31">
        <v>1205050102.1029999</v>
      </c>
      <c r="C108" s="3" t="s">
        <v>131</v>
      </c>
      <c r="D108" s="5">
        <v>0</v>
      </c>
      <c r="E108" s="4">
        <v>26331.67</v>
      </c>
      <c r="F108" s="5">
        <v>0</v>
      </c>
      <c r="G108" s="4">
        <v>1236386.68</v>
      </c>
    </row>
    <row r="109" spans="1:7" x14ac:dyDescent="0.2">
      <c r="A109" s="6">
        <v>108</v>
      </c>
      <c r="B109" s="32">
        <v>1205050102.1040001</v>
      </c>
      <c r="C109" s="7" t="s">
        <v>132</v>
      </c>
      <c r="D109" s="9">
        <v>0</v>
      </c>
      <c r="E109" s="8">
        <v>86316.66</v>
      </c>
      <c r="F109" s="9">
        <v>0</v>
      </c>
      <c r="G109" s="8">
        <v>4656982.3099999996</v>
      </c>
    </row>
    <row r="110" spans="1:7" x14ac:dyDescent="0.2">
      <c r="A110" s="2">
        <v>109</v>
      </c>
      <c r="B110" s="31">
        <v>1205050102.1059999</v>
      </c>
      <c r="C110" s="3" t="s">
        <v>133</v>
      </c>
      <c r="D110" s="5">
        <v>0</v>
      </c>
      <c r="E110" s="4">
        <v>15438.89</v>
      </c>
      <c r="F110" s="5">
        <v>0</v>
      </c>
      <c r="G110" s="4">
        <v>1142477.8</v>
      </c>
    </row>
    <row r="111" spans="1:7" x14ac:dyDescent="0.2">
      <c r="A111" s="6">
        <v>110</v>
      </c>
      <c r="B111" s="32">
        <v>1205050102.109</v>
      </c>
      <c r="C111" s="7" t="s">
        <v>134</v>
      </c>
      <c r="D111" s="9">
        <v>0</v>
      </c>
      <c r="E111" s="8">
        <v>12531.11</v>
      </c>
      <c r="F111" s="9">
        <v>0</v>
      </c>
      <c r="G111" s="8">
        <v>864646.85</v>
      </c>
    </row>
    <row r="112" spans="1:7" x14ac:dyDescent="0.2">
      <c r="A112" s="2">
        <v>111</v>
      </c>
      <c r="B112" s="31">
        <v>1206010101.1010001</v>
      </c>
      <c r="C112" s="3" t="s">
        <v>135</v>
      </c>
      <c r="D112" s="5">
        <v>0</v>
      </c>
      <c r="E112" s="5">
        <v>0</v>
      </c>
      <c r="F112" s="4">
        <v>1626987.43</v>
      </c>
      <c r="G112" s="5">
        <v>0</v>
      </c>
    </row>
    <row r="113" spans="1:7" x14ac:dyDescent="0.2">
      <c r="A113" s="6">
        <v>112</v>
      </c>
      <c r="B113" s="32">
        <v>1206010103.1010001</v>
      </c>
      <c r="C113" s="7" t="s">
        <v>136</v>
      </c>
      <c r="D113" s="9">
        <v>0</v>
      </c>
      <c r="E113" s="9">
        <v>0</v>
      </c>
      <c r="F113" s="9">
        <v>0</v>
      </c>
      <c r="G113" s="8">
        <v>1626919.43</v>
      </c>
    </row>
    <row r="114" spans="1:7" x14ac:dyDescent="0.2">
      <c r="A114" s="2">
        <v>113</v>
      </c>
      <c r="B114" s="31">
        <v>1206020101.1010001</v>
      </c>
      <c r="C114" s="3" t="s">
        <v>137</v>
      </c>
      <c r="D114" s="5">
        <v>0</v>
      </c>
      <c r="E114" s="5">
        <v>0</v>
      </c>
      <c r="F114" s="4">
        <v>7198800</v>
      </c>
      <c r="G114" s="5">
        <v>0</v>
      </c>
    </row>
    <row r="115" spans="1:7" x14ac:dyDescent="0.2">
      <c r="A115" s="6">
        <v>114</v>
      </c>
      <c r="B115" s="32">
        <v>1206020103.1010001</v>
      </c>
      <c r="C115" s="7" t="s">
        <v>138</v>
      </c>
      <c r="D115" s="9">
        <v>0</v>
      </c>
      <c r="E115" s="9">
        <v>0</v>
      </c>
      <c r="F115" s="9">
        <v>0</v>
      </c>
      <c r="G115" s="8">
        <v>7198793</v>
      </c>
    </row>
    <row r="116" spans="1:7" x14ac:dyDescent="0.2">
      <c r="A116" s="2">
        <v>115</v>
      </c>
      <c r="B116" s="31">
        <v>1206030101.1010001</v>
      </c>
      <c r="C116" s="3" t="s">
        <v>139</v>
      </c>
      <c r="D116" s="5">
        <v>0</v>
      </c>
      <c r="E116" s="5">
        <v>0</v>
      </c>
      <c r="F116" s="4">
        <v>96440</v>
      </c>
      <c r="G116" s="5">
        <v>0</v>
      </c>
    </row>
    <row r="117" spans="1:7" x14ac:dyDescent="0.2">
      <c r="A117" s="6">
        <v>116</v>
      </c>
      <c r="B117" s="32">
        <v>1206030103.1010001</v>
      </c>
      <c r="C117" s="7" t="s">
        <v>140</v>
      </c>
      <c r="D117" s="9">
        <v>0</v>
      </c>
      <c r="E117" s="9">
        <v>0</v>
      </c>
      <c r="F117" s="9">
        <v>0</v>
      </c>
      <c r="G117" s="8">
        <v>96427</v>
      </c>
    </row>
    <row r="118" spans="1:7" x14ac:dyDescent="0.2">
      <c r="A118" s="2">
        <v>117</v>
      </c>
      <c r="B118" s="31">
        <v>1206040101.1010001</v>
      </c>
      <c r="C118" s="3" t="s">
        <v>141</v>
      </c>
      <c r="D118" s="5">
        <v>0</v>
      </c>
      <c r="E118" s="5">
        <v>0</v>
      </c>
      <c r="F118" s="4">
        <v>334595</v>
      </c>
      <c r="G118" s="5">
        <v>0</v>
      </c>
    </row>
    <row r="119" spans="1:7" x14ac:dyDescent="0.2">
      <c r="A119" s="6">
        <v>118</v>
      </c>
      <c r="B119" s="32">
        <v>1206040103.1010001</v>
      </c>
      <c r="C119" s="7" t="s">
        <v>142</v>
      </c>
      <c r="D119" s="9">
        <v>0</v>
      </c>
      <c r="E119" s="9">
        <v>0</v>
      </c>
      <c r="F119" s="9">
        <v>0</v>
      </c>
      <c r="G119" s="8">
        <v>334586</v>
      </c>
    </row>
    <row r="120" spans="1:7" x14ac:dyDescent="0.2">
      <c r="A120" s="2">
        <v>119</v>
      </c>
      <c r="B120" s="31">
        <v>1206050101.1010001</v>
      </c>
      <c r="C120" s="3" t="s">
        <v>143</v>
      </c>
      <c r="D120" s="5">
        <v>0</v>
      </c>
      <c r="E120" s="5">
        <v>0</v>
      </c>
      <c r="F120" s="4">
        <v>23735</v>
      </c>
      <c r="G120" s="5">
        <v>0</v>
      </c>
    </row>
    <row r="121" spans="1:7" x14ac:dyDescent="0.2">
      <c r="A121" s="6">
        <v>120</v>
      </c>
      <c r="B121" s="32">
        <v>1206050103.1010001</v>
      </c>
      <c r="C121" s="7" t="s">
        <v>144</v>
      </c>
      <c r="D121" s="9">
        <v>0</v>
      </c>
      <c r="E121" s="9">
        <v>0</v>
      </c>
      <c r="F121" s="9">
        <v>0</v>
      </c>
      <c r="G121" s="8">
        <v>23733</v>
      </c>
    </row>
    <row r="122" spans="1:7" x14ac:dyDescent="0.2">
      <c r="A122" s="2">
        <v>121</v>
      </c>
      <c r="B122" s="31">
        <v>1206070101.1010001</v>
      </c>
      <c r="C122" s="3" t="s">
        <v>145</v>
      </c>
      <c r="D122" s="5">
        <v>0</v>
      </c>
      <c r="E122" s="5">
        <v>0</v>
      </c>
      <c r="F122" s="4">
        <v>244846</v>
      </c>
      <c r="G122" s="5">
        <v>0</v>
      </c>
    </row>
    <row r="123" spans="1:7" x14ac:dyDescent="0.2">
      <c r="A123" s="6">
        <v>122</v>
      </c>
      <c r="B123" s="32">
        <v>1206070103.1010001</v>
      </c>
      <c r="C123" s="7" t="s">
        <v>146</v>
      </c>
      <c r="D123" s="9">
        <v>0</v>
      </c>
      <c r="E123" s="9">
        <v>0</v>
      </c>
      <c r="F123" s="9">
        <v>0</v>
      </c>
      <c r="G123" s="8">
        <v>244840</v>
      </c>
    </row>
    <row r="124" spans="1:7" x14ac:dyDescent="0.2">
      <c r="A124" s="2">
        <v>123</v>
      </c>
      <c r="B124" s="31">
        <v>1206090101.1010001</v>
      </c>
      <c r="C124" s="3" t="s">
        <v>147</v>
      </c>
      <c r="D124" s="4">
        <v>1059000</v>
      </c>
      <c r="E124" s="5">
        <v>0</v>
      </c>
      <c r="F124" s="4">
        <v>75201501.680000007</v>
      </c>
      <c r="G124" s="5">
        <v>0</v>
      </c>
    </row>
    <row r="125" spans="1:7" x14ac:dyDescent="0.2">
      <c r="A125" s="6">
        <v>124</v>
      </c>
      <c r="B125" s="32">
        <v>1206090103.1010001</v>
      </c>
      <c r="C125" s="7" t="s">
        <v>148</v>
      </c>
      <c r="D125" s="9">
        <v>0</v>
      </c>
      <c r="E125" s="8">
        <v>560343.15</v>
      </c>
      <c r="F125" s="9">
        <v>0</v>
      </c>
      <c r="G125" s="8">
        <v>53635912.640000001</v>
      </c>
    </row>
    <row r="126" spans="1:7" x14ac:dyDescent="0.2">
      <c r="A126" s="2">
        <v>125</v>
      </c>
      <c r="B126" s="31">
        <v>1206100101.1010001</v>
      </c>
      <c r="C126" s="3" t="s">
        <v>149</v>
      </c>
      <c r="D126" s="5">
        <v>0</v>
      </c>
      <c r="E126" s="5">
        <v>0</v>
      </c>
      <c r="F126" s="4">
        <v>744623.24</v>
      </c>
      <c r="G126" s="5">
        <v>0</v>
      </c>
    </row>
    <row r="127" spans="1:7" x14ac:dyDescent="0.2">
      <c r="A127" s="6">
        <v>126</v>
      </c>
      <c r="B127" s="32">
        <v>1206100103.1010001</v>
      </c>
      <c r="C127" s="7" t="s">
        <v>150</v>
      </c>
      <c r="D127" s="9">
        <v>0</v>
      </c>
      <c r="E127" s="9">
        <v>0</v>
      </c>
      <c r="F127" s="9">
        <v>0</v>
      </c>
      <c r="G127" s="8">
        <v>744581.24</v>
      </c>
    </row>
    <row r="128" spans="1:7" x14ac:dyDescent="0.2">
      <c r="A128" s="2">
        <v>127</v>
      </c>
      <c r="B128" s="31">
        <v>1206120101.1010001</v>
      </c>
      <c r="C128" s="3" t="s">
        <v>151</v>
      </c>
      <c r="D128" s="5">
        <v>0</v>
      </c>
      <c r="E128" s="5">
        <v>0</v>
      </c>
      <c r="F128" s="4">
        <v>6559828</v>
      </c>
      <c r="G128" s="5">
        <v>0</v>
      </c>
    </row>
    <row r="129" spans="1:7" x14ac:dyDescent="0.2">
      <c r="A129" s="6">
        <v>128</v>
      </c>
      <c r="B129" s="32">
        <v>1206120103.1010001</v>
      </c>
      <c r="C129" s="7" t="s">
        <v>152</v>
      </c>
      <c r="D129" s="9">
        <v>0</v>
      </c>
      <c r="E129" s="9">
        <v>0</v>
      </c>
      <c r="F129" s="9">
        <v>0</v>
      </c>
      <c r="G129" s="8">
        <v>6559737</v>
      </c>
    </row>
    <row r="130" spans="1:7" x14ac:dyDescent="0.2">
      <c r="A130" s="2">
        <v>129</v>
      </c>
      <c r="B130" s="31">
        <v>1206170101.1010001</v>
      </c>
      <c r="C130" s="3" t="s">
        <v>153</v>
      </c>
      <c r="D130" s="5">
        <v>0</v>
      </c>
      <c r="E130" s="5">
        <v>0</v>
      </c>
      <c r="F130" s="4">
        <v>10402938.539999999</v>
      </c>
      <c r="G130" s="5">
        <v>0</v>
      </c>
    </row>
    <row r="131" spans="1:7" x14ac:dyDescent="0.2">
      <c r="A131" s="6">
        <v>130</v>
      </c>
      <c r="B131" s="32">
        <v>1206170101.102</v>
      </c>
      <c r="C131" s="7" t="s">
        <v>154</v>
      </c>
      <c r="D131" s="9">
        <v>0</v>
      </c>
      <c r="E131" s="9">
        <v>0</v>
      </c>
      <c r="F131" s="8">
        <v>10774372.5</v>
      </c>
      <c r="G131" s="9">
        <v>0</v>
      </c>
    </row>
    <row r="132" spans="1:7" x14ac:dyDescent="0.2">
      <c r="A132" s="2">
        <v>131</v>
      </c>
      <c r="B132" s="31">
        <v>1206170101.1029999</v>
      </c>
      <c r="C132" s="3" t="s">
        <v>155</v>
      </c>
      <c r="D132" s="5">
        <v>0</v>
      </c>
      <c r="E132" s="5">
        <v>0</v>
      </c>
      <c r="F132" s="4">
        <v>1724197.75</v>
      </c>
      <c r="G132" s="5">
        <v>0</v>
      </c>
    </row>
    <row r="133" spans="1:7" x14ac:dyDescent="0.2">
      <c r="A133" s="6">
        <v>132</v>
      </c>
      <c r="B133" s="32">
        <v>1206170101.1040001</v>
      </c>
      <c r="C133" s="7" t="s">
        <v>156</v>
      </c>
      <c r="D133" s="9">
        <v>0</v>
      </c>
      <c r="E133" s="9">
        <v>0</v>
      </c>
      <c r="F133" s="8">
        <v>1796554.38</v>
      </c>
      <c r="G133" s="9">
        <v>0</v>
      </c>
    </row>
    <row r="134" spans="1:7" x14ac:dyDescent="0.2">
      <c r="A134" s="2">
        <v>133</v>
      </c>
      <c r="B134" s="31">
        <v>1206170101.105</v>
      </c>
      <c r="C134" s="3" t="s">
        <v>157</v>
      </c>
      <c r="D134" s="5">
        <v>0</v>
      </c>
      <c r="E134" s="5">
        <v>0</v>
      </c>
      <c r="F134" s="4">
        <v>75060.5</v>
      </c>
      <c r="G134" s="5">
        <v>0</v>
      </c>
    </row>
    <row r="135" spans="1:7" x14ac:dyDescent="0.2">
      <c r="A135" s="6">
        <v>134</v>
      </c>
      <c r="B135" s="32">
        <v>1206170101.1059999</v>
      </c>
      <c r="C135" s="7" t="s">
        <v>158</v>
      </c>
      <c r="D135" s="9">
        <v>0</v>
      </c>
      <c r="E135" s="9">
        <v>0</v>
      </c>
      <c r="F135" s="8">
        <v>448651</v>
      </c>
      <c r="G135" s="9">
        <v>0</v>
      </c>
    </row>
    <row r="136" spans="1:7" x14ac:dyDescent="0.2">
      <c r="A136" s="2">
        <v>135</v>
      </c>
      <c r="B136" s="31">
        <v>1206170101.1070001</v>
      </c>
      <c r="C136" s="3" t="s">
        <v>159</v>
      </c>
      <c r="D136" s="5">
        <v>0</v>
      </c>
      <c r="E136" s="5">
        <v>0</v>
      </c>
      <c r="F136" s="4">
        <v>138184926.13999999</v>
      </c>
      <c r="G136" s="5">
        <v>0</v>
      </c>
    </row>
    <row r="137" spans="1:7" x14ac:dyDescent="0.2">
      <c r="A137" s="6">
        <v>136</v>
      </c>
      <c r="B137" s="32">
        <v>1206170101.108</v>
      </c>
      <c r="C137" s="7" t="s">
        <v>160</v>
      </c>
      <c r="D137" s="8">
        <v>317600</v>
      </c>
      <c r="E137" s="9">
        <v>0</v>
      </c>
      <c r="F137" s="8">
        <v>7220785.5199999996</v>
      </c>
      <c r="G137" s="9">
        <v>0</v>
      </c>
    </row>
    <row r="138" spans="1:7" x14ac:dyDescent="0.2">
      <c r="A138" s="2">
        <v>137</v>
      </c>
      <c r="B138" s="31">
        <v>1206170101.109</v>
      </c>
      <c r="C138" s="3" t="s">
        <v>161</v>
      </c>
      <c r="D138" s="4">
        <v>19000</v>
      </c>
      <c r="E138" s="5">
        <v>0</v>
      </c>
      <c r="F138" s="4">
        <v>3269480.25</v>
      </c>
      <c r="G138" s="5">
        <v>0</v>
      </c>
    </row>
    <row r="139" spans="1:7" x14ac:dyDescent="0.2">
      <c r="A139" s="6">
        <v>138</v>
      </c>
      <c r="B139" s="32">
        <v>1206170101.1099999</v>
      </c>
      <c r="C139" s="7" t="s">
        <v>162</v>
      </c>
      <c r="D139" s="9">
        <v>0</v>
      </c>
      <c r="E139" s="9">
        <v>0</v>
      </c>
      <c r="F139" s="8">
        <v>144980</v>
      </c>
      <c r="G139" s="9">
        <v>0</v>
      </c>
    </row>
    <row r="140" spans="1:7" x14ac:dyDescent="0.2">
      <c r="A140" s="2">
        <v>139</v>
      </c>
      <c r="B140" s="31">
        <v>1206170102.1010001</v>
      </c>
      <c r="C140" s="3" t="s">
        <v>163</v>
      </c>
      <c r="D140" s="5">
        <v>0</v>
      </c>
      <c r="E140" s="4">
        <v>155549.45000000001</v>
      </c>
      <c r="F140" s="5">
        <v>0</v>
      </c>
      <c r="G140" s="4">
        <v>9017499.4499999993</v>
      </c>
    </row>
    <row r="141" spans="1:7" x14ac:dyDescent="0.2">
      <c r="A141" s="6">
        <v>140</v>
      </c>
      <c r="B141" s="32">
        <v>1206170102.102</v>
      </c>
      <c r="C141" s="7" t="s">
        <v>164</v>
      </c>
      <c r="D141" s="9">
        <v>0</v>
      </c>
      <c r="E141" s="8">
        <v>34467.870000000003</v>
      </c>
      <c r="F141" s="9">
        <v>0</v>
      </c>
      <c r="G141" s="8">
        <v>9570461.8200000003</v>
      </c>
    </row>
    <row r="142" spans="1:7" x14ac:dyDescent="0.2">
      <c r="A142" s="2">
        <v>141</v>
      </c>
      <c r="B142" s="31">
        <v>1206170102.1029999</v>
      </c>
      <c r="C142" s="3" t="s">
        <v>165</v>
      </c>
      <c r="D142" s="5">
        <v>0</v>
      </c>
      <c r="E142" s="4">
        <v>19858.7</v>
      </c>
      <c r="F142" s="5">
        <v>0</v>
      </c>
      <c r="G142" s="4">
        <v>1107133.97</v>
      </c>
    </row>
    <row r="143" spans="1:7" x14ac:dyDescent="0.2">
      <c r="A143" s="6">
        <v>142</v>
      </c>
      <c r="B143" s="32">
        <v>1206170102.1040001</v>
      </c>
      <c r="C143" s="7" t="s">
        <v>166</v>
      </c>
      <c r="D143" s="9">
        <v>0</v>
      </c>
      <c r="E143" s="8">
        <v>40831.14</v>
      </c>
      <c r="F143" s="9">
        <v>0</v>
      </c>
      <c r="G143" s="8">
        <v>1395975.02</v>
      </c>
    </row>
    <row r="144" spans="1:7" x14ac:dyDescent="0.2">
      <c r="A144" s="2">
        <v>143</v>
      </c>
      <c r="B144" s="31">
        <v>1206170102.105</v>
      </c>
      <c r="C144" s="3" t="s">
        <v>167</v>
      </c>
      <c r="D144" s="5">
        <v>0</v>
      </c>
      <c r="E144" s="5">
        <v>0</v>
      </c>
      <c r="F144" s="5">
        <v>0</v>
      </c>
      <c r="G144" s="4">
        <v>75052.5</v>
      </c>
    </row>
    <row r="145" spans="1:7" x14ac:dyDescent="0.2">
      <c r="A145" s="6">
        <v>144</v>
      </c>
      <c r="B145" s="32">
        <v>1206170102.1059999</v>
      </c>
      <c r="C145" s="7" t="s">
        <v>168</v>
      </c>
      <c r="D145" s="9">
        <v>0</v>
      </c>
      <c r="E145" s="8">
        <v>2648.25</v>
      </c>
      <c r="F145" s="9">
        <v>0</v>
      </c>
      <c r="G145" s="8">
        <v>423110.59</v>
      </c>
    </row>
    <row r="146" spans="1:7" x14ac:dyDescent="0.2">
      <c r="A146" s="2">
        <v>145</v>
      </c>
      <c r="B146" s="31">
        <v>1206170102.1070001</v>
      </c>
      <c r="C146" s="3" t="s">
        <v>169</v>
      </c>
      <c r="D146" s="5">
        <v>0</v>
      </c>
      <c r="E146" s="4">
        <v>1524651.58</v>
      </c>
      <c r="F146" s="5">
        <v>0</v>
      </c>
      <c r="G146" s="4">
        <v>100766245.16</v>
      </c>
    </row>
    <row r="147" spans="1:7" x14ac:dyDescent="0.2">
      <c r="A147" s="6">
        <v>146</v>
      </c>
      <c r="B147" s="32">
        <v>1206170102.108</v>
      </c>
      <c r="C147" s="7" t="s">
        <v>170</v>
      </c>
      <c r="D147" s="9">
        <v>0</v>
      </c>
      <c r="E147" s="8">
        <v>127750.57</v>
      </c>
      <c r="F147" s="9">
        <v>0</v>
      </c>
      <c r="G147" s="8">
        <v>4840487.53</v>
      </c>
    </row>
    <row r="148" spans="1:7" x14ac:dyDescent="0.2">
      <c r="A148" s="2">
        <v>147</v>
      </c>
      <c r="B148" s="31">
        <v>1206170102.109</v>
      </c>
      <c r="C148" s="3" t="s">
        <v>171</v>
      </c>
      <c r="D148" s="5">
        <v>0</v>
      </c>
      <c r="E148" s="4">
        <v>38863.61</v>
      </c>
      <c r="F148" s="5">
        <v>0</v>
      </c>
      <c r="G148" s="4">
        <v>2609226.3199999998</v>
      </c>
    </row>
    <row r="149" spans="1:7" x14ac:dyDescent="0.2">
      <c r="A149" s="6">
        <v>148</v>
      </c>
      <c r="B149" s="32">
        <v>1206170102.1099999</v>
      </c>
      <c r="C149" s="7" t="s">
        <v>172</v>
      </c>
      <c r="D149" s="9">
        <v>0</v>
      </c>
      <c r="E149" s="9">
        <v>0</v>
      </c>
      <c r="F149" s="9">
        <v>0</v>
      </c>
      <c r="G149" s="8">
        <v>144973</v>
      </c>
    </row>
    <row r="150" spans="1:7" x14ac:dyDescent="0.2">
      <c r="A150" s="2">
        <v>149</v>
      </c>
      <c r="B150" s="31">
        <v>1209030101.1010001</v>
      </c>
      <c r="C150" s="3" t="s">
        <v>173</v>
      </c>
      <c r="D150" s="5">
        <v>0</v>
      </c>
      <c r="E150" s="5">
        <v>0</v>
      </c>
      <c r="F150" s="4">
        <v>6050120</v>
      </c>
      <c r="G150" s="5">
        <v>0</v>
      </c>
    </row>
    <row r="151" spans="1:7" x14ac:dyDescent="0.2">
      <c r="A151" s="6">
        <v>150</v>
      </c>
      <c r="B151" s="32">
        <v>1209030101.1040001</v>
      </c>
      <c r="C151" s="7" t="s">
        <v>174</v>
      </c>
      <c r="D151" s="9">
        <v>0</v>
      </c>
      <c r="E151" s="9">
        <v>0</v>
      </c>
      <c r="F151" s="8">
        <v>99000</v>
      </c>
      <c r="G151" s="9">
        <v>0</v>
      </c>
    </row>
    <row r="152" spans="1:7" x14ac:dyDescent="0.2">
      <c r="A152" s="2">
        <v>151</v>
      </c>
      <c r="B152" s="31">
        <v>1209030102.1010001</v>
      </c>
      <c r="C152" s="3" t="s">
        <v>175</v>
      </c>
      <c r="D152" s="5">
        <v>0</v>
      </c>
      <c r="E152" s="4">
        <v>111111.12</v>
      </c>
      <c r="F152" s="5">
        <v>0</v>
      </c>
      <c r="G152" s="4">
        <v>2739022.38</v>
      </c>
    </row>
    <row r="153" spans="1:7" x14ac:dyDescent="0.2">
      <c r="A153" s="6">
        <v>152</v>
      </c>
      <c r="B153" s="32">
        <v>1209030102.1029999</v>
      </c>
      <c r="C153" s="7" t="s">
        <v>176</v>
      </c>
      <c r="D153" s="9">
        <v>0</v>
      </c>
      <c r="E153" s="9">
        <v>0</v>
      </c>
      <c r="F153" s="9">
        <v>0</v>
      </c>
      <c r="G153" s="8">
        <v>98999</v>
      </c>
    </row>
    <row r="154" spans="1:7" x14ac:dyDescent="0.2">
      <c r="A154" s="2">
        <v>153</v>
      </c>
      <c r="B154" s="31">
        <v>1211010101.1010001</v>
      </c>
      <c r="C154" s="3" t="s">
        <v>177</v>
      </c>
      <c r="D154" s="5">
        <v>0</v>
      </c>
      <c r="E154" s="4">
        <v>11200000</v>
      </c>
      <c r="F154" s="5">
        <v>0</v>
      </c>
      <c r="G154" s="5">
        <v>0</v>
      </c>
    </row>
    <row r="155" spans="1:7" x14ac:dyDescent="0.2">
      <c r="A155" s="6">
        <v>154</v>
      </c>
      <c r="B155" s="32">
        <v>2101020199.1340001</v>
      </c>
      <c r="C155" s="7" t="s">
        <v>180</v>
      </c>
      <c r="D155" s="8">
        <v>1246382</v>
      </c>
      <c r="E155" s="8">
        <v>2421707.98</v>
      </c>
      <c r="F155" s="9">
        <v>0</v>
      </c>
      <c r="G155" s="8">
        <v>52332637.689999998</v>
      </c>
    </row>
    <row r="156" spans="1:7" x14ac:dyDescent="0.2">
      <c r="A156" s="2">
        <v>155</v>
      </c>
      <c r="B156" s="31">
        <v>2101020199.135</v>
      </c>
      <c r="C156" s="3" t="s">
        <v>181</v>
      </c>
      <c r="D156" s="4">
        <v>1214078.8799999999</v>
      </c>
      <c r="E156" s="4">
        <v>2158602.94</v>
      </c>
      <c r="F156" s="5">
        <v>0</v>
      </c>
      <c r="G156" s="4">
        <v>20543853.809999999</v>
      </c>
    </row>
    <row r="157" spans="1:7" x14ac:dyDescent="0.2">
      <c r="A157" s="6">
        <v>156</v>
      </c>
      <c r="B157" s="32">
        <v>2101020199.1359999</v>
      </c>
      <c r="C157" s="7" t="s">
        <v>182</v>
      </c>
      <c r="D157" s="8">
        <v>2283041.7999999998</v>
      </c>
      <c r="E157" s="8">
        <v>179760</v>
      </c>
      <c r="F157" s="9">
        <v>0</v>
      </c>
      <c r="G157" s="8">
        <v>12698511.869999999</v>
      </c>
    </row>
    <row r="158" spans="1:7" x14ac:dyDescent="0.2">
      <c r="A158" s="2">
        <v>157</v>
      </c>
      <c r="B158" s="31">
        <v>2101020199.1370001</v>
      </c>
      <c r="C158" s="3" t="s">
        <v>183</v>
      </c>
      <c r="D158" s="4">
        <v>290456.57</v>
      </c>
      <c r="E158" s="4">
        <v>736857.68</v>
      </c>
      <c r="F158" s="5">
        <v>0</v>
      </c>
      <c r="G158" s="4">
        <v>1924761.27</v>
      </c>
    </row>
    <row r="159" spans="1:7" x14ac:dyDescent="0.2">
      <c r="A159" s="6">
        <v>158</v>
      </c>
      <c r="B159" s="32">
        <v>2101020199.138</v>
      </c>
      <c r="C159" s="7" t="s">
        <v>184</v>
      </c>
      <c r="D159" s="8">
        <v>2081138.77</v>
      </c>
      <c r="E159" s="8">
        <v>1697287.92</v>
      </c>
      <c r="F159" s="9">
        <v>0</v>
      </c>
      <c r="G159" s="8">
        <v>3109396.16</v>
      </c>
    </row>
    <row r="160" spans="1:7" x14ac:dyDescent="0.2">
      <c r="A160" s="2">
        <v>159</v>
      </c>
      <c r="B160" s="31">
        <v>2101020199.1389999</v>
      </c>
      <c r="C160" s="3" t="s">
        <v>185</v>
      </c>
      <c r="D160" s="5">
        <v>0</v>
      </c>
      <c r="E160" s="4">
        <v>1376600</v>
      </c>
      <c r="F160" s="5">
        <v>0</v>
      </c>
      <c r="G160" s="4">
        <v>2348198</v>
      </c>
    </row>
    <row r="161" spans="1:7" x14ac:dyDescent="0.2">
      <c r="A161" s="6">
        <v>160</v>
      </c>
      <c r="B161" s="32">
        <v>2101020199.1429999</v>
      </c>
      <c r="C161" s="7" t="s">
        <v>187</v>
      </c>
      <c r="D161" s="9">
        <v>0</v>
      </c>
      <c r="E161" s="9">
        <v>0</v>
      </c>
      <c r="F161" s="9">
        <v>0</v>
      </c>
      <c r="G161" s="8">
        <v>61284.92</v>
      </c>
    </row>
    <row r="162" spans="1:7" x14ac:dyDescent="0.2">
      <c r="A162" s="2">
        <v>161</v>
      </c>
      <c r="B162" s="31">
        <v>2101020199.1440001</v>
      </c>
      <c r="C162" s="3" t="s">
        <v>188</v>
      </c>
      <c r="D162" s="4">
        <v>61385</v>
      </c>
      <c r="E162" s="4">
        <v>158469.01</v>
      </c>
      <c r="F162" s="5">
        <v>0</v>
      </c>
      <c r="G162" s="4">
        <v>931143.36</v>
      </c>
    </row>
    <row r="163" spans="1:7" x14ac:dyDescent="0.2">
      <c r="A163" s="6">
        <v>162</v>
      </c>
      <c r="B163" s="32">
        <v>2101020199.1470001</v>
      </c>
      <c r="C163" s="7" t="s">
        <v>189</v>
      </c>
      <c r="D163" s="8">
        <v>1285761.5</v>
      </c>
      <c r="E163" s="8">
        <v>807829.64</v>
      </c>
      <c r="F163" s="9">
        <v>0</v>
      </c>
      <c r="G163" s="8">
        <v>1517557.64</v>
      </c>
    </row>
    <row r="164" spans="1:7" x14ac:dyDescent="0.2">
      <c r="A164" s="2">
        <v>163</v>
      </c>
      <c r="B164" s="31">
        <v>2101020199.148</v>
      </c>
      <c r="C164" s="3" t="s">
        <v>190</v>
      </c>
      <c r="D164" s="5">
        <v>0</v>
      </c>
      <c r="E164" s="4">
        <v>1975247</v>
      </c>
      <c r="F164" s="5">
        <v>0</v>
      </c>
      <c r="G164" s="4">
        <v>3617724</v>
      </c>
    </row>
    <row r="165" spans="1:7" x14ac:dyDescent="0.2">
      <c r="A165" s="6">
        <v>164</v>
      </c>
      <c r="B165" s="32">
        <v>2101020199.2019999</v>
      </c>
      <c r="C165" s="7" t="s">
        <v>191</v>
      </c>
      <c r="D165" s="8">
        <v>220290</v>
      </c>
      <c r="E165" s="8">
        <v>147239.75</v>
      </c>
      <c r="F165" s="9">
        <v>0</v>
      </c>
      <c r="G165" s="8">
        <v>423118.25</v>
      </c>
    </row>
    <row r="166" spans="1:7" x14ac:dyDescent="0.2">
      <c r="A166" s="2">
        <v>165</v>
      </c>
      <c r="B166" s="31">
        <v>2102040102.1010001</v>
      </c>
      <c r="C166" s="3" t="s">
        <v>193</v>
      </c>
      <c r="D166" s="4">
        <v>16283270.26</v>
      </c>
      <c r="E166" s="4">
        <v>16283270.26</v>
      </c>
      <c r="F166" s="5">
        <v>0</v>
      </c>
      <c r="G166" s="5">
        <v>0</v>
      </c>
    </row>
    <row r="167" spans="1:7" x14ac:dyDescent="0.2">
      <c r="A167" s="6">
        <v>166</v>
      </c>
      <c r="B167" s="32">
        <v>2102040104.1010001</v>
      </c>
      <c r="C167" s="7" t="s">
        <v>194</v>
      </c>
      <c r="D167" s="8">
        <v>276933.63</v>
      </c>
      <c r="E167" s="8">
        <v>276933.63</v>
      </c>
      <c r="F167" s="9">
        <v>0</v>
      </c>
      <c r="G167" s="9">
        <v>0</v>
      </c>
    </row>
    <row r="168" spans="1:7" x14ac:dyDescent="0.2">
      <c r="A168" s="2">
        <v>167</v>
      </c>
      <c r="B168" s="31">
        <v>2102040199.1099999</v>
      </c>
      <c r="C168" s="3" t="s">
        <v>196</v>
      </c>
      <c r="D168" s="4">
        <v>225000</v>
      </c>
      <c r="E168" s="4">
        <v>225000</v>
      </c>
      <c r="F168" s="5">
        <v>0</v>
      </c>
      <c r="G168" s="4">
        <v>225000</v>
      </c>
    </row>
    <row r="169" spans="1:7" x14ac:dyDescent="0.2">
      <c r="A169" s="6">
        <v>168</v>
      </c>
      <c r="B169" s="32">
        <v>2102040199.1110001</v>
      </c>
      <c r="C169" s="7" t="s">
        <v>197</v>
      </c>
      <c r="D169" s="8">
        <v>2595328</v>
      </c>
      <c r="E169" s="8">
        <v>2636708</v>
      </c>
      <c r="F169" s="9">
        <v>0</v>
      </c>
      <c r="G169" s="8">
        <v>2636708</v>
      </c>
    </row>
    <row r="170" spans="1:7" x14ac:dyDescent="0.2">
      <c r="A170" s="2">
        <v>169</v>
      </c>
      <c r="B170" s="31">
        <v>2102040199.112</v>
      </c>
      <c r="C170" s="3" t="s">
        <v>198</v>
      </c>
      <c r="D170" s="4">
        <v>205233</v>
      </c>
      <c r="E170" s="4">
        <v>211887</v>
      </c>
      <c r="F170" s="5">
        <v>0</v>
      </c>
      <c r="G170" s="4">
        <v>211887</v>
      </c>
    </row>
    <row r="171" spans="1:7" x14ac:dyDescent="0.2">
      <c r="A171" s="6">
        <v>170</v>
      </c>
      <c r="B171" s="32">
        <v>2102040199.1140001</v>
      </c>
      <c r="C171" s="7" t="s">
        <v>199</v>
      </c>
      <c r="D171" s="8">
        <v>1079942</v>
      </c>
      <c r="E171" s="8">
        <v>1094764</v>
      </c>
      <c r="F171" s="9">
        <v>0</v>
      </c>
      <c r="G171" s="8">
        <v>12344764</v>
      </c>
    </row>
    <row r="172" spans="1:7" x14ac:dyDescent="0.2">
      <c r="A172" s="2">
        <v>171</v>
      </c>
      <c r="B172" s="31">
        <v>2102040199.1170001</v>
      </c>
      <c r="C172" s="3" t="s">
        <v>200</v>
      </c>
      <c r="D172" s="4">
        <v>436668.65</v>
      </c>
      <c r="E172" s="4">
        <v>1597431.36</v>
      </c>
      <c r="F172" s="5">
        <v>0</v>
      </c>
      <c r="G172" s="4">
        <v>2380778.64</v>
      </c>
    </row>
    <row r="173" spans="1:7" x14ac:dyDescent="0.2">
      <c r="A173" s="6">
        <v>172</v>
      </c>
      <c r="B173" s="32">
        <v>2103010103.5020001</v>
      </c>
      <c r="C173" s="7" t="s">
        <v>201</v>
      </c>
      <c r="D173" s="8">
        <v>50781</v>
      </c>
      <c r="E173" s="8">
        <v>5113</v>
      </c>
      <c r="F173" s="9">
        <v>0</v>
      </c>
      <c r="G173" s="8">
        <v>350603.84</v>
      </c>
    </row>
    <row r="174" spans="1:7" x14ac:dyDescent="0.2">
      <c r="A174" s="2">
        <v>173</v>
      </c>
      <c r="B174" s="31">
        <v>2109010199.1010001</v>
      </c>
      <c r="C174" s="3" t="s">
        <v>202</v>
      </c>
      <c r="D174" s="5">
        <v>0</v>
      </c>
      <c r="E174" s="5">
        <v>0</v>
      </c>
      <c r="F174" s="5">
        <v>0</v>
      </c>
      <c r="G174" s="4">
        <v>274400</v>
      </c>
    </row>
    <row r="175" spans="1:7" x14ac:dyDescent="0.2">
      <c r="A175" s="6">
        <v>174</v>
      </c>
      <c r="B175" s="32">
        <v>2109010199.201</v>
      </c>
      <c r="C175" s="7" t="s">
        <v>203</v>
      </c>
      <c r="D175" s="9">
        <v>0</v>
      </c>
      <c r="E175" s="9">
        <v>0</v>
      </c>
      <c r="F175" s="9">
        <v>0</v>
      </c>
      <c r="G175" s="8">
        <v>393600</v>
      </c>
    </row>
    <row r="176" spans="1:7" x14ac:dyDescent="0.2">
      <c r="A176" s="2">
        <v>175</v>
      </c>
      <c r="B176" s="31">
        <v>2111020199.105</v>
      </c>
      <c r="C176" s="3" t="s">
        <v>205</v>
      </c>
      <c r="D176" s="4">
        <v>242197.05</v>
      </c>
      <c r="E176" s="4">
        <v>255487.79</v>
      </c>
      <c r="F176" s="5">
        <v>0</v>
      </c>
      <c r="G176" s="4">
        <v>3234015.15</v>
      </c>
    </row>
    <row r="177" spans="1:7" x14ac:dyDescent="0.2">
      <c r="A177" s="6">
        <v>176</v>
      </c>
      <c r="B177" s="32">
        <v>2111020199.1070001</v>
      </c>
      <c r="C177" s="7" t="s">
        <v>206</v>
      </c>
      <c r="D177" s="8">
        <v>97352.12</v>
      </c>
      <c r="E177" s="8">
        <v>72470.86</v>
      </c>
      <c r="F177" s="9">
        <v>0</v>
      </c>
      <c r="G177" s="8">
        <v>56072.63</v>
      </c>
    </row>
    <row r="178" spans="1:7" x14ac:dyDescent="0.2">
      <c r="A178" s="2">
        <v>177</v>
      </c>
      <c r="B178" s="31">
        <v>2111020199.108</v>
      </c>
      <c r="C178" s="3" t="s">
        <v>207</v>
      </c>
      <c r="D178" s="4">
        <v>19135.599999999999</v>
      </c>
      <c r="E178" s="4">
        <v>19135.599999999999</v>
      </c>
      <c r="F178" s="5">
        <v>0</v>
      </c>
      <c r="G178" s="5">
        <v>0</v>
      </c>
    </row>
    <row r="179" spans="1:7" x14ac:dyDescent="0.2">
      <c r="A179" s="6">
        <v>178</v>
      </c>
      <c r="B179" s="32">
        <v>2111020199.109</v>
      </c>
      <c r="C179" s="7" t="s">
        <v>208</v>
      </c>
      <c r="D179" s="8">
        <v>21080</v>
      </c>
      <c r="E179" s="8">
        <v>21080</v>
      </c>
      <c r="F179" s="9">
        <v>0</v>
      </c>
      <c r="G179" s="9">
        <v>0</v>
      </c>
    </row>
    <row r="180" spans="1:7" x14ac:dyDescent="0.2">
      <c r="A180" s="2">
        <v>179</v>
      </c>
      <c r="B180" s="31">
        <v>2111020199.1099999</v>
      </c>
      <c r="C180" s="3" t="s">
        <v>209</v>
      </c>
      <c r="D180" s="4">
        <v>121744</v>
      </c>
      <c r="E180" s="4">
        <v>121744</v>
      </c>
      <c r="F180" s="5">
        <v>0</v>
      </c>
      <c r="G180" s="5">
        <v>0</v>
      </c>
    </row>
    <row r="181" spans="1:7" x14ac:dyDescent="0.2">
      <c r="A181" s="6">
        <v>180</v>
      </c>
      <c r="B181" s="32">
        <v>2111020199.201</v>
      </c>
      <c r="C181" s="7" t="s">
        <v>210</v>
      </c>
      <c r="D181" s="9">
        <v>0</v>
      </c>
      <c r="E181" s="8">
        <v>817250</v>
      </c>
      <c r="F181" s="9">
        <v>0</v>
      </c>
      <c r="G181" s="8">
        <v>2768432.74</v>
      </c>
    </row>
    <row r="182" spans="1:7" x14ac:dyDescent="0.2">
      <c r="A182" s="2">
        <v>181</v>
      </c>
      <c r="B182" s="31">
        <v>2111020199.204</v>
      </c>
      <c r="C182" s="3" t="s">
        <v>212</v>
      </c>
      <c r="D182" s="4">
        <v>271609.78000000003</v>
      </c>
      <c r="E182" s="5">
        <v>0</v>
      </c>
      <c r="F182" s="5">
        <v>0</v>
      </c>
      <c r="G182" s="4">
        <v>1793235.97</v>
      </c>
    </row>
    <row r="183" spans="1:7" x14ac:dyDescent="0.2">
      <c r="A183" s="6">
        <v>182</v>
      </c>
      <c r="B183" s="32">
        <v>2111020199.2049999</v>
      </c>
      <c r="C183" s="7" t="s">
        <v>213</v>
      </c>
      <c r="D183" s="9">
        <v>0</v>
      </c>
      <c r="E183" s="9">
        <v>0</v>
      </c>
      <c r="F183" s="9">
        <v>0</v>
      </c>
      <c r="G183" s="8">
        <v>4740000</v>
      </c>
    </row>
    <row r="184" spans="1:7" s="60" customFormat="1" x14ac:dyDescent="0.2">
      <c r="A184" s="58">
        <v>183</v>
      </c>
      <c r="B184" s="59">
        <v>2111020199.3010001</v>
      </c>
      <c r="C184" s="55" t="s">
        <v>214</v>
      </c>
      <c r="D184" s="56">
        <v>678965.65</v>
      </c>
      <c r="E184" s="56">
        <v>3545968.75</v>
      </c>
      <c r="F184" s="57">
        <v>0</v>
      </c>
      <c r="G184" s="56">
        <v>25100798.239999998</v>
      </c>
    </row>
    <row r="185" spans="1:7" x14ac:dyDescent="0.2">
      <c r="A185" s="58">
        <v>184</v>
      </c>
      <c r="B185" s="59">
        <v>2111020199.3039999</v>
      </c>
      <c r="C185" s="55" t="s">
        <v>215</v>
      </c>
      <c r="D185" s="57">
        <v>0</v>
      </c>
      <c r="E185" s="57">
        <v>0</v>
      </c>
      <c r="F185" s="57">
        <v>0</v>
      </c>
      <c r="G185" s="56">
        <v>2023304.93</v>
      </c>
    </row>
    <row r="186" spans="1:7" x14ac:dyDescent="0.2">
      <c r="A186" s="2">
        <v>185</v>
      </c>
      <c r="B186" s="31">
        <v>2111020199.5009999</v>
      </c>
      <c r="C186" s="3" t="s">
        <v>216</v>
      </c>
      <c r="D186" s="5">
        <v>0</v>
      </c>
      <c r="E186" s="5">
        <v>726</v>
      </c>
      <c r="F186" s="5">
        <v>0</v>
      </c>
      <c r="G186" s="4">
        <v>25212</v>
      </c>
    </row>
    <row r="187" spans="1:7" x14ac:dyDescent="0.2">
      <c r="A187" s="6">
        <v>186</v>
      </c>
      <c r="B187" s="32">
        <v>2111020199.5020001</v>
      </c>
      <c r="C187" s="7" t="s">
        <v>217</v>
      </c>
      <c r="D187" s="8">
        <v>2852</v>
      </c>
      <c r="E187" s="8">
        <v>1362</v>
      </c>
      <c r="F187" s="9">
        <v>0</v>
      </c>
      <c r="G187" s="8">
        <v>61381</v>
      </c>
    </row>
    <row r="188" spans="1:7" x14ac:dyDescent="0.2">
      <c r="A188" s="2">
        <v>187</v>
      </c>
      <c r="B188" s="31">
        <v>2111020199.503</v>
      </c>
      <c r="C188" s="3" t="s">
        <v>218</v>
      </c>
      <c r="D188" s="5">
        <v>0</v>
      </c>
      <c r="E188" s="4">
        <v>119974</v>
      </c>
      <c r="F188" s="5">
        <v>0</v>
      </c>
      <c r="G188" s="4">
        <v>916938</v>
      </c>
    </row>
    <row r="189" spans="1:7" x14ac:dyDescent="0.2">
      <c r="A189" s="6">
        <v>188</v>
      </c>
      <c r="B189" s="32">
        <v>2112010199.102</v>
      </c>
      <c r="C189" s="7" t="s">
        <v>219</v>
      </c>
      <c r="D189" s="8">
        <v>42021</v>
      </c>
      <c r="E189" s="8">
        <v>32500</v>
      </c>
      <c r="F189" s="9">
        <v>0</v>
      </c>
      <c r="G189" s="8">
        <v>1197397.5</v>
      </c>
    </row>
    <row r="190" spans="1:7" x14ac:dyDescent="0.2">
      <c r="A190" s="2">
        <v>189</v>
      </c>
      <c r="B190" s="31">
        <v>2116010199.1010001</v>
      </c>
      <c r="C190" s="3" t="s">
        <v>220</v>
      </c>
      <c r="D190" s="5">
        <v>0</v>
      </c>
      <c r="E190" s="5">
        <v>0</v>
      </c>
      <c r="F190" s="5">
        <v>0</v>
      </c>
      <c r="G190" s="4">
        <v>9219311.1999999993</v>
      </c>
    </row>
    <row r="191" spans="1:7" x14ac:dyDescent="0.2">
      <c r="A191" s="6">
        <v>190</v>
      </c>
      <c r="B191" s="32">
        <v>2213010101.1009998</v>
      </c>
      <c r="C191" s="7" t="s">
        <v>221</v>
      </c>
      <c r="D191" s="9">
        <v>0</v>
      </c>
      <c r="E191" s="8">
        <v>194637</v>
      </c>
      <c r="F191" s="9">
        <v>0</v>
      </c>
      <c r="G191" s="8">
        <v>1019076.36</v>
      </c>
    </row>
    <row r="192" spans="1:7" x14ac:dyDescent="0.2">
      <c r="A192" s="2">
        <v>191</v>
      </c>
      <c r="B192" s="31">
        <v>2213010101.1030002</v>
      </c>
      <c r="C192" s="3" t="s">
        <v>222</v>
      </c>
      <c r="D192" s="5">
        <v>0</v>
      </c>
      <c r="E192" s="5">
        <v>0</v>
      </c>
      <c r="F192" s="5">
        <v>0</v>
      </c>
      <c r="G192" s="4">
        <v>17557778.329999998</v>
      </c>
    </row>
    <row r="193" spans="1:7" x14ac:dyDescent="0.2">
      <c r="A193" s="6">
        <v>192</v>
      </c>
      <c r="B193" s="32">
        <v>3102010101.1009998</v>
      </c>
      <c r="C193" s="7" t="s">
        <v>223</v>
      </c>
      <c r="D193" s="9">
        <v>0</v>
      </c>
      <c r="E193" s="9">
        <v>0</v>
      </c>
      <c r="F193" s="9">
        <v>0</v>
      </c>
      <c r="G193" s="8">
        <v>119009680.15000001</v>
      </c>
    </row>
    <row r="194" spans="1:7" x14ac:dyDescent="0.2">
      <c r="A194" s="2">
        <v>193</v>
      </c>
      <c r="B194" s="31">
        <v>3102010102.1009998</v>
      </c>
      <c r="C194" s="3" t="s">
        <v>224</v>
      </c>
      <c r="D194" s="4">
        <v>8336</v>
      </c>
      <c r="E194" s="5">
        <v>0</v>
      </c>
      <c r="F194" s="4">
        <v>4334646.75</v>
      </c>
      <c r="G194" s="5">
        <v>0</v>
      </c>
    </row>
    <row r="195" spans="1:7" x14ac:dyDescent="0.2">
      <c r="A195" s="6">
        <v>194</v>
      </c>
      <c r="B195" s="32">
        <v>3102010102.2010002</v>
      </c>
      <c r="C195" s="7" t="s">
        <v>225</v>
      </c>
      <c r="D195" s="9">
        <v>0</v>
      </c>
      <c r="E195" s="9">
        <v>0</v>
      </c>
      <c r="F195" s="9">
        <v>0</v>
      </c>
      <c r="G195" s="8">
        <v>3105990.61</v>
      </c>
    </row>
    <row r="196" spans="1:7" x14ac:dyDescent="0.2">
      <c r="A196" s="2">
        <v>195</v>
      </c>
      <c r="B196" s="31">
        <v>3105010101.1009998</v>
      </c>
      <c r="C196" s="3" t="s">
        <v>226</v>
      </c>
      <c r="D196" s="5">
        <v>0</v>
      </c>
      <c r="E196" s="5">
        <v>0</v>
      </c>
      <c r="F196" s="5">
        <v>0</v>
      </c>
      <c r="G196" s="4">
        <v>138452968.94</v>
      </c>
    </row>
    <row r="197" spans="1:7" x14ac:dyDescent="0.2">
      <c r="A197" s="6">
        <v>196</v>
      </c>
      <c r="B197" s="32">
        <v>4201020106.1009998</v>
      </c>
      <c r="C197" s="7" t="s">
        <v>227</v>
      </c>
      <c r="D197" s="9">
        <v>0</v>
      </c>
      <c r="E197" s="9">
        <v>0</v>
      </c>
      <c r="F197" s="9">
        <v>0</v>
      </c>
      <c r="G197" s="8">
        <v>191061.2</v>
      </c>
    </row>
    <row r="198" spans="1:7" x14ac:dyDescent="0.2">
      <c r="A198" s="2">
        <v>197</v>
      </c>
      <c r="B198" s="31">
        <v>4201020199.1009998</v>
      </c>
      <c r="C198" s="3" t="s">
        <v>228</v>
      </c>
      <c r="D198" s="5">
        <v>0</v>
      </c>
      <c r="E198" s="5">
        <v>0</v>
      </c>
      <c r="F198" s="5">
        <v>0</v>
      </c>
      <c r="G198" s="4">
        <v>30848</v>
      </c>
    </row>
    <row r="199" spans="1:7" x14ac:dyDescent="0.2">
      <c r="A199" s="6">
        <v>198</v>
      </c>
      <c r="B199" s="32">
        <v>4203010101.1009998</v>
      </c>
      <c r="C199" s="7" t="s">
        <v>229</v>
      </c>
      <c r="D199" s="9">
        <v>0</v>
      </c>
      <c r="E199" s="9">
        <v>0</v>
      </c>
      <c r="F199" s="9">
        <v>0</v>
      </c>
      <c r="G199" s="9">
        <v>288.89999999999998</v>
      </c>
    </row>
    <row r="200" spans="1:7" x14ac:dyDescent="0.2">
      <c r="A200" s="2">
        <v>199</v>
      </c>
      <c r="B200" s="31">
        <v>4205010110.1009998</v>
      </c>
      <c r="C200" s="3" t="s">
        <v>230</v>
      </c>
      <c r="D200" s="5">
        <v>0</v>
      </c>
      <c r="E200" s="5">
        <v>0</v>
      </c>
      <c r="F200" s="5">
        <v>0</v>
      </c>
      <c r="G200" s="4">
        <v>70000</v>
      </c>
    </row>
    <row r="201" spans="1:7" x14ac:dyDescent="0.2">
      <c r="A201" s="6">
        <v>200</v>
      </c>
      <c r="B201" s="32">
        <v>4206010102.1009998</v>
      </c>
      <c r="C201" s="7" t="s">
        <v>231</v>
      </c>
      <c r="D201" s="9">
        <v>0</v>
      </c>
      <c r="E201" s="9">
        <v>0</v>
      </c>
      <c r="F201" s="9">
        <v>0</v>
      </c>
      <c r="G201" s="9">
        <v>373</v>
      </c>
    </row>
    <row r="202" spans="1:7" x14ac:dyDescent="0.2">
      <c r="A202" s="2">
        <v>201</v>
      </c>
      <c r="B202" s="31">
        <v>4301020102.1020002</v>
      </c>
      <c r="C202" s="3" t="s">
        <v>232</v>
      </c>
      <c r="D202" s="5">
        <v>0</v>
      </c>
      <c r="E202" s="5">
        <v>0</v>
      </c>
      <c r="F202" s="5">
        <v>0</v>
      </c>
      <c r="G202" s="4">
        <v>15970</v>
      </c>
    </row>
    <row r="203" spans="1:7" x14ac:dyDescent="0.2">
      <c r="A203" s="6">
        <v>202</v>
      </c>
      <c r="B203" s="32">
        <v>4301020102.1029997</v>
      </c>
      <c r="C203" s="7" t="s">
        <v>233</v>
      </c>
      <c r="D203" s="9">
        <v>0</v>
      </c>
      <c r="E203" s="8">
        <v>107988.25</v>
      </c>
      <c r="F203" s="9">
        <v>0</v>
      </c>
      <c r="G203" s="8">
        <v>1117192.25</v>
      </c>
    </row>
    <row r="204" spans="1:7" x14ac:dyDescent="0.2">
      <c r="A204" s="2">
        <v>203</v>
      </c>
      <c r="B204" s="31">
        <v>4301020102.1049995</v>
      </c>
      <c r="C204" s="3" t="s">
        <v>234</v>
      </c>
      <c r="D204" s="5">
        <v>0</v>
      </c>
      <c r="E204" s="5">
        <v>0</v>
      </c>
      <c r="F204" s="5">
        <v>0</v>
      </c>
      <c r="G204" s="4">
        <v>66150</v>
      </c>
    </row>
    <row r="205" spans="1:7" x14ac:dyDescent="0.2">
      <c r="A205" s="6">
        <v>204</v>
      </c>
      <c r="B205" s="32">
        <v>4301020102.1059999</v>
      </c>
      <c r="C205" s="7" t="s">
        <v>235</v>
      </c>
      <c r="D205" s="9">
        <v>0</v>
      </c>
      <c r="E205" s="8">
        <v>865507.26</v>
      </c>
      <c r="F205" s="9">
        <v>0</v>
      </c>
      <c r="G205" s="8">
        <v>5666695.4800000004</v>
      </c>
    </row>
    <row r="206" spans="1:7" x14ac:dyDescent="0.2">
      <c r="A206" s="2">
        <v>205</v>
      </c>
      <c r="B206" s="31">
        <v>4301020104.1049995</v>
      </c>
      <c r="C206" s="3" t="s">
        <v>236</v>
      </c>
      <c r="D206" s="4">
        <v>154685</v>
      </c>
      <c r="E206" s="4">
        <v>4713</v>
      </c>
      <c r="F206" s="5">
        <v>0</v>
      </c>
      <c r="G206" s="4">
        <v>312183.81</v>
      </c>
    </row>
    <row r="207" spans="1:7" x14ac:dyDescent="0.2">
      <c r="A207" s="6">
        <v>206</v>
      </c>
      <c r="B207" s="32">
        <v>4301020104.1059999</v>
      </c>
      <c r="C207" s="7" t="s">
        <v>237</v>
      </c>
      <c r="D207" s="9">
        <v>0</v>
      </c>
      <c r="E207" s="8">
        <v>1002482.75</v>
      </c>
      <c r="F207" s="9">
        <v>0</v>
      </c>
      <c r="G207" s="8">
        <v>5503997.1500000004</v>
      </c>
    </row>
    <row r="208" spans="1:7" x14ac:dyDescent="0.2">
      <c r="A208" s="2">
        <v>207</v>
      </c>
      <c r="B208" s="31">
        <v>4301020104.1060104</v>
      </c>
      <c r="C208" s="3" t="s">
        <v>238</v>
      </c>
      <c r="D208" s="5">
        <v>0</v>
      </c>
      <c r="E208" s="4">
        <v>4940</v>
      </c>
      <c r="F208" s="5">
        <v>0</v>
      </c>
      <c r="G208" s="4">
        <v>4940</v>
      </c>
    </row>
    <row r="209" spans="1:7" x14ac:dyDescent="0.2">
      <c r="A209" s="6">
        <v>208</v>
      </c>
      <c r="B209" s="32">
        <v>4301020104.10602</v>
      </c>
      <c r="C209" s="7" t="s">
        <v>239</v>
      </c>
      <c r="D209" s="9">
        <v>0</v>
      </c>
      <c r="E209" s="8">
        <v>33240</v>
      </c>
      <c r="F209" s="9">
        <v>0</v>
      </c>
      <c r="G209" s="8">
        <v>33240</v>
      </c>
    </row>
    <row r="210" spans="1:7" x14ac:dyDescent="0.2">
      <c r="A210" s="2">
        <v>209</v>
      </c>
      <c r="B210" s="31">
        <v>4301020104.1060305</v>
      </c>
      <c r="C210" s="3" t="s">
        <v>240</v>
      </c>
      <c r="D210" s="5">
        <v>0</v>
      </c>
      <c r="E210" s="4">
        <v>29220</v>
      </c>
      <c r="F210" s="5">
        <v>0</v>
      </c>
      <c r="G210" s="4">
        <v>29220</v>
      </c>
    </row>
    <row r="211" spans="1:7" x14ac:dyDescent="0.2">
      <c r="A211" s="6">
        <v>210</v>
      </c>
      <c r="B211" s="32">
        <v>4301020104.1060495</v>
      </c>
      <c r="C211" s="7" t="s">
        <v>241</v>
      </c>
      <c r="D211" s="9">
        <v>0</v>
      </c>
      <c r="E211" s="8">
        <v>2600</v>
      </c>
      <c r="F211" s="9">
        <v>0</v>
      </c>
      <c r="G211" s="8">
        <v>2600</v>
      </c>
    </row>
    <row r="212" spans="1:7" x14ac:dyDescent="0.2">
      <c r="A212" s="2">
        <v>211</v>
      </c>
      <c r="B212" s="31">
        <v>4301020104.1070004</v>
      </c>
      <c r="C212" s="3" t="s">
        <v>242</v>
      </c>
      <c r="D212" s="5">
        <v>0</v>
      </c>
      <c r="E212" s="4">
        <v>1630629</v>
      </c>
      <c r="F212" s="5">
        <v>0</v>
      </c>
      <c r="G212" s="4">
        <v>11377801.75</v>
      </c>
    </row>
    <row r="213" spans="1:7" x14ac:dyDescent="0.2">
      <c r="A213" s="6">
        <v>212</v>
      </c>
      <c r="B213" s="32">
        <v>4301020104.401</v>
      </c>
      <c r="C213" s="7" t="s">
        <v>243</v>
      </c>
      <c r="D213" s="8">
        <v>12432</v>
      </c>
      <c r="E213" s="8">
        <v>1971953.97</v>
      </c>
      <c r="F213" s="9">
        <v>0</v>
      </c>
      <c r="G213" s="8">
        <v>12554519.189999999</v>
      </c>
    </row>
    <row r="214" spans="1:7" x14ac:dyDescent="0.2">
      <c r="A214" s="2">
        <v>213</v>
      </c>
      <c r="B214" s="31">
        <v>4301020104.4020004</v>
      </c>
      <c r="C214" s="3" t="s">
        <v>244</v>
      </c>
      <c r="D214" s="4">
        <v>15674.5</v>
      </c>
      <c r="E214" s="4">
        <v>1386466.17</v>
      </c>
      <c r="F214" s="5">
        <v>0</v>
      </c>
      <c r="G214" s="4">
        <v>11836648.99</v>
      </c>
    </row>
    <row r="215" spans="1:7" x14ac:dyDescent="0.2">
      <c r="A215" s="6">
        <v>214</v>
      </c>
      <c r="B215" s="32">
        <v>4301020104.4049997</v>
      </c>
      <c r="C215" s="7" t="s">
        <v>245</v>
      </c>
      <c r="D215" s="8">
        <v>380748.03</v>
      </c>
      <c r="E215" s="9">
        <v>0</v>
      </c>
      <c r="F215" s="8">
        <v>3167742.86</v>
      </c>
      <c r="G215" s="9">
        <v>0</v>
      </c>
    </row>
    <row r="216" spans="1:7" x14ac:dyDescent="0.2">
      <c r="A216" s="2">
        <v>215</v>
      </c>
      <c r="B216" s="31">
        <v>4301020104.4060001</v>
      </c>
      <c r="C216" s="3" t="s">
        <v>246</v>
      </c>
      <c r="D216" s="5">
        <v>0</v>
      </c>
      <c r="E216" s="4">
        <v>48784.639999999999</v>
      </c>
      <c r="F216" s="5">
        <v>0</v>
      </c>
      <c r="G216" s="4">
        <v>456608.64</v>
      </c>
    </row>
    <row r="217" spans="1:7" x14ac:dyDescent="0.2">
      <c r="A217" s="6">
        <v>216</v>
      </c>
      <c r="B217" s="32">
        <v>4301020104.6020002</v>
      </c>
      <c r="C217" s="7" t="s">
        <v>247</v>
      </c>
      <c r="D217" s="9">
        <v>0</v>
      </c>
      <c r="E217" s="8">
        <v>52369</v>
      </c>
      <c r="F217" s="9">
        <v>0</v>
      </c>
      <c r="G217" s="8">
        <v>210233.5</v>
      </c>
    </row>
    <row r="218" spans="1:7" x14ac:dyDescent="0.2">
      <c r="A218" s="2">
        <v>217</v>
      </c>
      <c r="B218" s="31">
        <v>4301020104.6029997</v>
      </c>
      <c r="C218" s="3" t="s">
        <v>248</v>
      </c>
      <c r="D218" s="4">
        <v>41457</v>
      </c>
      <c r="E218" s="4">
        <v>304757</v>
      </c>
      <c r="F218" s="5">
        <v>0</v>
      </c>
      <c r="G218" s="4">
        <v>2312766.85</v>
      </c>
    </row>
    <row r="219" spans="1:7" x14ac:dyDescent="0.2">
      <c r="A219" s="6">
        <v>218</v>
      </c>
      <c r="B219" s="32">
        <v>4301020104.8009996</v>
      </c>
      <c r="C219" s="7" t="s">
        <v>249</v>
      </c>
      <c r="D219" s="9">
        <v>155</v>
      </c>
      <c r="E219" s="8">
        <v>189958.78</v>
      </c>
      <c r="F219" s="9">
        <v>0</v>
      </c>
      <c r="G219" s="8">
        <v>1587617.02</v>
      </c>
    </row>
    <row r="220" spans="1:7" x14ac:dyDescent="0.2">
      <c r="A220" s="2">
        <v>219</v>
      </c>
      <c r="B220" s="31">
        <v>4301020104.802</v>
      </c>
      <c r="C220" s="3" t="s">
        <v>250</v>
      </c>
      <c r="D220" s="5">
        <v>0</v>
      </c>
      <c r="E220" s="4">
        <v>55193.26</v>
      </c>
      <c r="F220" s="5">
        <v>0</v>
      </c>
      <c r="G220" s="4">
        <v>570245.32999999996</v>
      </c>
    </row>
    <row r="221" spans="1:7" x14ac:dyDescent="0.2">
      <c r="A221" s="6">
        <v>220</v>
      </c>
      <c r="B221" s="32">
        <v>4301020104.8030005</v>
      </c>
      <c r="C221" s="7" t="s">
        <v>251</v>
      </c>
      <c r="D221" s="8">
        <v>35704.6</v>
      </c>
      <c r="E221" s="9">
        <v>0</v>
      </c>
      <c r="F221" s="8">
        <v>112301.58</v>
      </c>
      <c r="G221" s="9">
        <v>0</v>
      </c>
    </row>
    <row r="222" spans="1:7" x14ac:dyDescent="0.2">
      <c r="A222" s="2">
        <v>221</v>
      </c>
      <c r="B222" s="31">
        <v>4301020104.8039999</v>
      </c>
      <c r="C222" s="3" t="s">
        <v>252</v>
      </c>
      <c r="D222" s="5">
        <v>0</v>
      </c>
      <c r="E222" s="4">
        <v>8098.18</v>
      </c>
      <c r="F222" s="5">
        <v>0</v>
      </c>
      <c r="G222" s="4">
        <v>48822.5</v>
      </c>
    </row>
    <row r="223" spans="1:7" x14ac:dyDescent="0.2">
      <c r="A223" s="6">
        <v>222</v>
      </c>
      <c r="B223" s="32">
        <v>4301020104.8050003</v>
      </c>
      <c r="C223" s="7" t="s">
        <v>253</v>
      </c>
      <c r="D223" s="9">
        <v>150</v>
      </c>
      <c r="E223" s="8">
        <v>87766.2</v>
      </c>
      <c r="F223" s="9">
        <v>0</v>
      </c>
      <c r="G223" s="8">
        <v>480971.87</v>
      </c>
    </row>
    <row r="224" spans="1:7" x14ac:dyDescent="0.2">
      <c r="A224" s="2">
        <v>223</v>
      </c>
      <c r="B224" s="31">
        <v>4301020104.8059998</v>
      </c>
      <c r="C224" s="3" t="s">
        <v>254</v>
      </c>
      <c r="D224" s="5">
        <v>0</v>
      </c>
      <c r="E224" s="4">
        <v>95145.62</v>
      </c>
      <c r="F224" s="5">
        <v>0</v>
      </c>
      <c r="G224" s="4">
        <v>285747.39</v>
      </c>
    </row>
    <row r="225" spans="1:7" x14ac:dyDescent="0.2">
      <c r="A225" s="6">
        <v>224</v>
      </c>
      <c r="B225" s="32">
        <v>4301020104.8070002</v>
      </c>
      <c r="C225" s="7" t="s">
        <v>255</v>
      </c>
      <c r="D225" s="9">
        <v>0</v>
      </c>
      <c r="E225" s="9">
        <v>0</v>
      </c>
      <c r="F225" s="8">
        <v>48461.16</v>
      </c>
      <c r="G225" s="9">
        <v>0</v>
      </c>
    </row>
    <row r="226" spans="1:7" x14ac:dyDescent="0.2">
      <c r="A226" s="2">
        <v>225</v>
      </c>
      <c r="B226" s="31">
        <v>4301020104.8079996</v>
      </c>
      <c r="C226" s="3" t="s">
        <v>256</v>
      </c>
      <c r="D226" s="5">
        <v>0</v>
      </c>
      <c r="E226" s="5">
        <v>850.99</v>
      </c>
      <c r="F226" s="5">
        <v>0</v>
      </c>
      <c r="G226" s="4">
        <v>48437.24</v>
      </c>
    </row>
    <row r="227" spans="1:7" x14ac:dyDescent="0.2">
      <c r="A227" s="6">
        <v>226</v>
      </c>
      <c r="B227" s="32">
        <v>4301020105.2010002</v>
      </c>
      <c r="C227" s="19" t="s">
        <v>257</v>
      </c>
      <c r="D227" s="20">
        <v>0</v>
      </c>
      <c r="E227" s="21">
        <v>5882320</v>
      </c>
      <c r="F227" s="20">
        <v>0</v>
      </c>
      <c r="G227" s="21">
        <v>40202873</v>
      </c>
    </row>
    <row r="228" spans="1:7" x14ac:dyDescent="0.2">
      <c r="A228" s="2">
        <v>227</v>
      </c>
      <c r="B228" s="31">
        <v>4301020105.2019997</v>
      </c>
      <c r="C228" s="3" t="s">
        <v>258</v>
      </c>
      <c r="D228" s="36">
        <v>714494</v>
      </c>
      <c r="E228" s="4">
        <v>4910058</v>
      </c>
      <c r="F228" s="5">
        <v>0</v>
      </c>
      <c r="G228" s="4">
        <v>38392985.439999998</v>
      </c>
    </row>
    <row r="229" spans="1:7" x14ac:dyDescent="0.2">
      <c r="A229" s="6">
        <v>228</v>
      </c>
      <c r="B229" s="32">
        <v>4301020105.2030001</v>
      </c>
      <c r="C229" s="7" t="s">
        <v>259</v>
      </c>
      <c r="D229" s="9">
        <v>0</v>
      </c>
      <c r="E229" s="8">
        <v>1254546</v>
      </c>
      <c r="F229" s="9">
        <v>0</v>
      </c>
      <c r="G229" s="8">
        <v>7175239.2999999998</v>
      </c>
    </row>
    <row r="230" spans="1:7" x14ac:dyDescent="0.2">
      <c r="A230" s="2">
        <v>229</v>
      </c>
      <c r="B230" s="31">
        <v>4301020105.2110004</v>
      </c>
      <c r="C230" s="3" t="s">
        <v>260</v>
      </c>
      <c r="D230" s="5">
        <v>0</v>
      </c>
      <c r="E230" s="5">
        <v>0</v>
      </c>
      <c r="F230" s="5">
        <v>0</v>
      </c>
      <c r="G230" s="4">
        <v>4805773.9400000004</v>
      </c>
    </row>
    <row r="231" spans="1:7" x14ac:dyDescent="0.2">
      <c r="A231" s="6">
        <v>230</v>
      </c>
      <c r="B231" s="32">
        <v>4301020105.2139997</v>
      </c>
      <c r="C231" s="7" t="s">
        <v>261</v>
      </c>
      <c r="D231" s="21">
        <v>5882320</v>
      </c>
      <c r="E231" s="8">
        <v>764144.75</v>
      </c>
      <c r="F231" s="9">
        <v>0</v>
      </c>
      <c r="G231" s="8">
        <v>16066782.01</v>
      </c>
    </row>
    <row r="232" spans="1:7" x14ac:dyDescent="0.2">
      <c r="A232" s="2">
        <v>231</v>
      </c>
      <c r="B232" s="31">
        <v>4301020105.217</v>
      </c>
      <c r="C232" s="3" t="s">
        <v>262</v>
      </c>
      <c r="D232" s="5">
        <v>0</v>
      </c>
      <c r="E232" s="5">
        <v>0</v>
      </c>
      <c r="F232" s="5">
        <v>0</v>
      </c>
      <c r="G232" s="4">
        <v>12992621.66</v>
      </c>
    </row>
    <row r="233" spans="1:7" x14ac:dyDescent="0.2">
      <c r="A233" s="6">
        <v>232</v>
      </c>
      <c r="B233" s="32">
        <v>4301020105.2220001</v>
      </c>
      <c r="C233" s="7" t="s">
        <v>263</v>
      </c>
      <c r="D233" s="9">
        <v>0</v>
      </c>
      <c r="E233" s="35">
        <v>1488642</v>
      </c>
      <c r="F233" s="9">
        <v>0</v>
      </c>
      <c r="G233" s="8">
        <v>3397395</v>
      </c>
    </row>
    <row r="234" spans="1:7" x14ac:dyDescent="0.2">
      <c r="A234" s="2">
        <v>233</v>
      </c>
      <c r="B234" s="31">
        <v>4301020105.2229996</v>
      </c>
      <c r="C234" s="3" t="s">
        <v>264</v>
      </c>
      <c r="D234" s="5">
        <v>0</v>
      </c>
      <c r="E234" s="5">
        <v>0</v>
      </c>
      <c r="F234" s="5">
        <v>0</v>
      </c>
      <c r="G234" s="4">
        <v>1915.69</v>
      </c>
    </row>
    <row r="235" spans="1:7" x14ac:dyDescent="0.2">
      <c r="A235" s="6">
        <v>234</v>
      </c>
      <c r="B235" s="32">
        <v>4301020105.2279997</v>
      </c>
      <c r="C235" s="7" t="s">
        <v>265</v>
      </c>
      <c r="D235" s="36">
        <v>740000</v>
      </c>
      <c r="E235" s="8">
        <v>967106.3</v>
      </c>
      <c r="F235" s="9">
        <v>0</v>
      </c>
      <c r="G235" s="8">
        <v>244466.3</v>
      </c>
    </row>
    <row r="236" spans="1:7" x14ac:dyDescent="0.2">
      <c r="A236" s="2">
        <v>235</v>
      </c>
      <c r="B236" s="31">
        <v>4301020105.2309999</v>
      </c>
      <c r="C236" s="3" t="s">
        <v>267</v>
      </c>
      <c r="D236" s="4">
        <v>3118214.4</v>
      </c>
      <c r="E236" s="5">
        <v>0</v>
      </c>
      <c r="F236" s="4">
        <v>3427491.24</v>
      </c>
      <c r="G236" s="5">
        <v>0</v>
      </c>
    </row>
    <row r="237" spans="1:7" x14ac:dyDescent="0.2">
      <c r="A237" s="6">
        <v>236</v>
      </c>
      <c r="B237" s="32">
        <v>4301020105.2320004</v>
      </c>
      <c r="C237" s="7" t="s">
        <v>268</v>
      </c>
      <c r="D237" s="9">
        <v>0</v>
      </c>
      <c r="E237" s="8">
        <v>878073.36</v>
      </c>
      <c r="F237" s="9">
        <v>0</v>
      </c>
      <c r="G237" s="8">
        <v>7849472.7300000004</v>
      </c>
    </row>
    <row r="238" spans="1:7" x14ac:dyDescent="0.2">
      <c r="A238" s="2">
        <v>237</v>
      </c>
      <c r="B238" s="31">
        <v>4301020105.2390003</v>
      </c>
      <c r="C238" s="3" t="s">
        <v>269</v>
      </c>
      <c r="D238" s="4">
        <v>483627</v>
      </c>
      <c r="E238" s="5">
        <v>0</v>
      </c>
      <c r="F238" s="4">
        <v>2661195</v>
      </c>
      <c r="G238" s="5">
        <v>0</v>
      </c>
    </row>
    <row r="239" spans="1:7" x14ac:dyDescent="0.2">
      <c r="A239" s="6">
        <v>238</v>
      </c>
      <c r="B239" s="32">
        <v>4301020105.2399998</v>
      </c>
      <c r="C239" s="7" t="s">
        <v>270</v>
      </c>
      <c r="D239" s="9">
        <v>0</v>
      </c>
      <c r="E239" s="8">
        <v>81578</v>
      </c>
      <c r="F239" s="9">
        <v>0</v>
      </c>
      <c r="G239" s="8">
        <v>807531.5</v>
      </c>
    </row>
    <row r="240" spans="1:7" x14ac:dyDescent="0.2">
      <c r="A240" s="2">
        <v>239</v>
      </c>
      <c r="B240" s="31">
        <v>4301020105.243</v>
      </c>
      <c r="C240" s="3" t="s">
        <v>271</v>
      </c>
      <c r="D240" s="5">
        <v>0</v>
      </c>
      <c r="E240" s="5">
        <v>0</v>
      </c>
      <c r="F240" s="5">
        <v>0</v>
      </c>
      <c r="G240" s="4">
        <v>1818892.74</v>
      </c>
    </row>
    <row r="241" spans="1:7" x14ac:dyDescent="0.2">
      <c r="A241" s="6">
        <v>240</v>
      </c>
      <c r="B241" s="32">
        <v>4301020105.2440004</v>
      </c>
      <c r="C241" s="7" t="s">
        <v>272</v>
      </c>
      <c r="D241" s="9">
        <v>0</v>
      </c>
      <c r="E241" s="8">
        <v>60825.5</v>
      </c>
      <c r="F241" s="9">
        <v>0</v>
      </c>
      <c r="G241" s="8">
        <v>483961.5</v>
      </c>
    </row>
    <row r="242" spans="1:7" x14ac:dyDescent="0.2">
      <c r="A242" s="2">
        <v>241</v>
      </c>
      <c r="B242" s="31">
        <v>4301020105.2449999</v>
      </c>
      <c r="C242" s="3" t="s">
        <v>273</v>
      </c>
      <c r="D242" s="5">
        <v>0</v>
      </c>
      <c r="E242" s="4">
        <v>1313555.1299999999</v>
      </c>
      <c r="F242" s="5">
        <v>0</v>
      </c>
      <c r="G242" s="4">
        <v>5698404.7300000004</v>
      </c>
    </row>
    <row r="243" spans="1:7" x14ac:dyDescent="0.2">
      <c r="A243" s="6">
        <v>242</v>
      </c>
      <c r="B243" s="32">
        <v>4301020105.2510004</v>
      </c>
      <c r="C243" s="7" t="s">
        <v>274</v>
      </c>
      <c r="D243" s="8">
        <v>193890.25</v>
      </c>
      <c r="E243" s="9">
        <v>0</v>
      </c>
      <c r="F243" s="8">
        <v>947868.63</v>
      </c>
      <c r="G243" s="9">
        <v>0</v>
      </c>
    </row>
    <row r="244" spans="1:7" x14ac:dyDescent="0.2">
      <c r="A244" s="2">
        <v>243</v>
      </c>
      <c r="B244" s="31">
        <v>4301020105.2580004</v>
      </c>
      <c r="C244" s="3" t="s">
        <v>275</v>
      </c>
      <c r="D244" s="4">
        <v>23190.54</v>
      </c>
      <c r="E244" s="5">
        <v>0</v>
      </c>
      <c r="F244" s="4">
        <v>58445.24</v>
      </c>
      <c r="G244" s="5">
        <v>0</v>
      </c>
    </row>
    <row r="245" spans="1:7" x14ac:dyDescent="0.2">
      <c r="A245" s="6">
        <v>244</v>
      </c>
      <c r="B245" s="32">
        <v>4301020105.2639999</v>
      </c>
      <c r="C245" s="7" t="s">
        <v>276</v>
      </c>
      <c r="D245" s="9">
        <v>0</v>
      </c>
      <c r="E245" s="9">
        <v>0</v>
      </c>
      <c r="F245" s="8">
        <v>40752352.259999998</v>
      </c>
      <c r="G245" s="9">
        <v>0</v>
      </c>
    </row>
    <row r="246" spans="1:7" x14ac:dyDescent="0.2">
      <c r="A246" s="2">
        <v>245</v>
      </c>
      <c r="B246" s="31">
        <v>4301020105.2650003</v>
      </c>
      <c r="C246" s="3" t="s">
        <v>277</v>
      </c>
      <c r="D246" s="37">
        <v>7998647.96</v>
      </c>
      <c r="E246" s="5">
        <v>0</v>
      </c>
      <c r="F246" s="4">
        <v>23995943.879999999</v>
      </c>
      <c r="G246" s="5">
        <v>0</v>
      </c>
    </row>
    <row r="247" spans="1:7" x14ac:dyDescent="0.2">
      <c r="A247" s="6">
        <v>246</v>
      </c>
      <c r="B247" s="32">
        <v>4301020105.2659998</v>
      </c>
      <c r="C247" s="7" t="s">
        <v>278</v>
      </c>
      <c r="D247" s="9">
        <v>0</v>
      </c>
      <c r="E247" s="9">
        <v>0</v>
      </c>
      <c r="F247" s="8">
        <v>7143647.6299999999</v>
      </c>
      <c r="G247" s="9">
        <v>0</v>
      </c>
    </row>
    <row r="248" spans="1:7" x14ac:dyDescent="0.2">
      <c r="A248" s="2">
        <v>247</v>
      </c>
      <c r="B248" s="31">
        <v>4301020106.3030005</v>
      </c>
      <c r="C248" s="3" t="s">
        <v>279</v>
      </c>
      <c r="D248" s="5">
        <v>0</v>
      </c>
      <c r="E248" s="4">
        <v>6000</v>
      </c>
      <c r="F248" s="5">
        <v>0</v>
      </c>
      <c r="G248" s="4">
        <v>4840861.1900000004</v>
      </c>
    </row>
    <row r="249" spans="1:7" x14ac:dyDescent="0.2">
      <c r="A249" s="6">
        <v>248</v>
      </c>
      <c r="B249" s="32">
        <v>4301020106.3050003</v>
      </c>
      <c r="C249" s="7" t="s">
        <v>280</v>
      </c>
      <c r="D249" s="9">
        <v>0</v>
      </c>
      <c r="E249" s="8">
        <v>2244174.59</v>
      </c>
      <c r="F249" s="9">
        <v>0</v>
      </c>
      <c r="G249" s="8">
        <v>15955994.699999999</v>
      </c>
    </row>
    <row r="250" spans="1:7" x14ac:dyDescent="0.2">
      <c r="A250" s="2">
        <v>249</v>
      </c>
      <c r="B250" s="31">
        <v>4301020106.3059998</v>
      </c>
      <c r="C250" s="3" t="s">
        <v>281</v>
      </c>
      <c r="D250" s="5">
        <v>0</v>
      </c>
      <c r="E250" s="4">
        <v>1294408.3999999999</v>
      </c>
      <c r="F250" s="5">
        <v>0</v>
      </c>
      <c r="G250" s="4">
        <v>12808925.630000001</v>
      </c>
    </row>
    <row r="251" spans="1:7" x14ac:dyDescent="0.2">
      <c r="A251" s="6">
        <v>250</v>
      </c>
      <c r="B251" s="32">
        <v>4301020106.3079996</v>
      </c>
      <c r="C251" s="7" t="s">
        <v>282</v>
      </c>
      <c r="D251" s="9">
        <v>0</v>
      </c>
      <c r="E251" s="9">
        <v>0</v>
      </c>
      <c r="F251" s="9">
        <v>0</v>
      </c>
      <c r="G251" s="8">
        <v>102222.75</v>
      </c>
    </row>
    <row r="252" spans="1:7" x14ac:dyDescent="0.2">
      <c r="A252" s="2">
        <v>251</v>
      </c>
      <c r="B252" s="31">
        <v>4301020106.3109999</v>
      </c>
      <c r="C252" s="3" t="s">
        <v>283</v>
      </c>
      <c r="D252" s="5">
        <v>90</v>
      </c>
      <c r="E252" s="4">
        <v>113289.15</v>
      </c>
      <c r="F252" s="5">
        <v>0</v>
      </c>
      <c r="G252" s="4">
        <v>981806.81</v>
      </c>
    </row>
    <row r="253" spans="1:7" x14ac:dyDescent="0.2">
      <c r="A253" s="6">
        <v>252</v>
      </c>
      <c r="B253" s="32">
        <v>4301020106.3120003</v>
      </c>
      <c r="C253" s="7" t="s">
        <v>284</v>
      </c>
      <c r="D253" s="9">
        <v>0</v>
      </c>
      <c r="E253" s="8">
        <v>156478</v>
      </c>
      <c r="F253" s="9">
        <v>0</v>
      </c>
      <c r="G253" s="8">
        <v>413004.5</v>
      </c>
    </row>
    <row r="254" spans="1:7" x14ac:dyDescent="0.2">
      <c r="A254" s="2">
        <v>253</v>
      </c>
      <c r="B254" s="31">
        <v>4301020106.3129997</v>
      </c>
      <c r="C254" s="3" t="s">
        <v>285</v>
      </c>
      <c r="D254" s="4">
        <v>2275605.7599999998</v>
      </c>
      <c r="E254" s="5">
        <v>0</v>
      </c>
      <c r="F254" s="5">
        <v>0</v>
      </c>
      <c r="G254" s="4">
        <v>1186687</v>
      </c>
    </row>
    <row r="255" spans="1:7" x14ac:dyDescent="0.2">
      <c r="A255" s="6">
        <v>254</v>
      </c>
      <c r="B255" s="32">
        <v>4301020106.3140001</v>
      </c>
      <c r="C255" s="7" t="s">
        <v>286</v>
      </c>
      <c r="D255" s="9">
        <v>0</v>
      </c>
      <c r="E255" s="9">
        <v>0</v>
      </c>
      <c r="F255" s="9">
        <v>0</v>
      </c>
      <c r="G255" s="8">
        <v>6151863.3600000003</v>
      </c>
    </row>
    <row r="256" spans="1:7" x14ac:dyDescent="0.2">
      <c r="A256" s="2">
        <v>255</v>
      </c>
      <c r="B256" s="31">
        <v>4301020106.3149996</v>
      </c>
      <c r="C256" s="3" t="s">
        <v>287</v>
      </c>
      <c r="D256" s="4">
        <v>1529111.59</v>
      </c>
      <c r="E256" s="5">
        <v>0</v>
      </c>
      <c r="F256" s="4">
        <v>11007387.23</v>
      </c>
      <c r="G256" s="5">
        <v>0</v>
      </c>
    </row>
    <row r="257" spans="1:7" x14ac:dyDescent="0.2">
      <c r="A257" s="6">
        <v>256</v>
      </c>
      <c r="B257" s="32">
        <v>4301020106.3170004</v>
      </c>
      <c r="C257" s="7" t="s">
        <v>288</v>
      </c>
      <c r="D257" s="8">
        <v>655676.4</v>
      </c>
      <c r="E257" s="9">
        <v>0</v>
      </c>
      <c r="F257" s="8">
        <v>8501070.1899999995</v>
      </c>
      <c r="G257" s="9">
        <v>0</v>
      </c>
    </row>
    <row r="258" spans="1:7" x14ac:dyDescent="0.2">
      <c r="A258" s="2">
        <v>257</v>
      </c>
      <c r="B258" s="31">
        <v>4301020106.5030003</v>
      </c>
      <c r="C258" s="3" t="s">
        <v>289</v>
      </c>
      <c r="D258" s="5">
        <v>0</v>
      </c>
      <c r="E258" s="4">
        <v>11654</v>
      </c>
      <c r="F258" s="5">
        <v>0</v>
      </c>
      <c r="G258" s="4">
        <v>93306</v>
      </c>
    </row>
    <row r="259" spans="1:7" x14ac:dyDescent="0.2">
      <c r="A259" s="6">
        <v>258</v>
      </c>
      <c r="B259" s="32">
        <v>4301020106.5039997</v>
      </c>
      <c r="C259" s="7" t="s">
        <v>290</v>
      </c>
      <c r="D259" s="9">
        <v>0</v>
      </c>
      <c r="E259" s="8">
        <v>19493</v>
      </c>
      <c r="F259" s="9">
        <v>0</v>
      </c>
      <c r="G259" s="8">
        <v>112377</v>
      </c>
    </row>
    <row r="260" spans="1:7" x14ac:dyDescent="0.2">
      <c r="A260" s="2">
        <v>259</v>
      </c>
      <c r="B260" s="31">
        <v>4301020106.5159998</v>
      </c>
      <c r="C260" s="3" t="s">
        <v>291</v>
      </c>
      <c r="D260" s="5">
        <v>0</v>
      </c>
      <c r="E260" s="4">
        <v>2500</v>
      </c>
      <c r="F260" s="5">
        <v>0</v>
      </c>
      <c r="G260" s="4">
        <v>62900</v>
      </c>
    </row>
    <row r="261" spans="1:7" x14ac:dyDescent="0.2">
      <c r="A261" s="6">
        <v>260</v>
      </c>
      <c r="B261" s="32">
        <v>4301020106.7089996</v>
      </c>
      <c r="C261" s="7" t="s">
        <v>292</v>
      </c>
      <c r="D261" s="9">
        <v>0</v>
      </c>
      <c r="E261" s="8">
        <v>36105.519999999997</v>
      </c>
      <c r="F261" s="9">
        <v>0</v>
      </c>
      <c r="G261" s="8">
        <v>157781.15</v>
      </c>
    </row>
    <row r="262" spans="1:7" x14ac:dyDescent="0.2">
      <c r="A262" s="2">
        <v>261</v>
      </c>
      <c r="B262" s="31">
        <v>4302030101.1009998</v>
      </c>
      <c r="C262" s="3" t="s">
        <v>293</v>
      </c>
      <c r="D262" s="5">
        <v>0</v>
      </c>
      <c r="E262" s="4">
        <v>274163.81</v>
      </c>
      <c r="F262" s="5">
        <v>0</v>
      </c>
      <c r="G262" s="4">
        <v>2224193.2400000002</v>
      </c>
    </row>
    <row r="263" spans="1:7" x14ac:dyDescent="0.2">
      <c r="A263" s="6">
        <v>262</v>
      </c>
      <c r="B263" s="32">
        <v>4303010101.1009998</v>
      </c>
      <c r="C263" s="7" t="s">
        <v>294</v>
      </c>
      <c r="D263" s="9">
        <v>0</v>
      </c>
      <c r="E263" s="8">
        <v>53781.3</v>
      </c>
      <c r="F263" s="9">
        <v>0</v>
      </c>
      <c r="G263" s="8">
        <v>169826.17</v>
      </c>
    </row>
    <row r="264" spans="1:7" x14ac:dyDescent="0.2">
      <c r="A264" s="2">
        <v>263</v>
      </c>
      <c r="B264" s="31">
        <v>4307010103.2010002</v>
      </c>
      <c r="C264" s="3" t="s">
        <v>295</v>
      </c>
      <c r="D264" s="5">
        <v>0</v>
      </c>
      <c r="E264" s="4">
        <v>14544041.119999999</v>
      </c>
      <c r="F264" s="5">
        <v>0</v>
      </c>
      <c r="G264" s="4">
        <v>88416294.280000001</v>
      </c>
    </row>
    <row r="265" spans="1:7" x14ac:dyDescent="0.2">
      <c r="A265" s="6">
        <v>264</v>
      </c>
      <c r="B265" s="32">
        <v>4307010104.1009998</v>
      </c>
      <c r="C265" s="7" t="s">
        <v>296</v>
      </c>
      <c r="D265" s="9">
        <v>0</v>
      </c>
      <c r="E265" s="9">
        <v>0</v>
      </c>
      <c r="F265" s="9">
        <v>0</v>
      </c>
      <c r="G265" s="8">
        <v>44349387</v>
      </c>
    </row>
    <row r="266" spans="1:7" x14ac:dyDescent="0.2">
      <c r="A266" s="2">
        <v>265</v>
      </c>
      <c r="B266" s="31">
        <v>4307010105.1009998</v>
      </c>
      <c r="C266" s="3" t="s">
        <v>297</v>
      </c>
      <c r="D266" s="5">
        <v>0</v>
      </c>
      <c r="E266" s="4">
        <v>1222733.3400000001</v>
      </c>
      <c r="F266" s="5">
        <v>0</v>
      </c>
      <c r="G266" s="4">
        <v>7621760.0300000003</v>
      </c>
    </row>
    <row r="267" spans="1:7" x14ac:dyDescent="0.2">
      <c r="A267" s="6">
        <v>266</v>
      </c>
      <c r="B267" s="32">
        <v>4307010108.1009998</v>
      </c>
      <c r="C267" s="7" t="s">
        <v>298</v>
      </c>
      <c r="D267" s="9">
        <v>0</v>
      </c>
      <c r="E267" s="8">
        <v>573751.80000000005</v>
      </c>
      <c r="F267" s="9">
        <v>0</v>
      </c>
      <c r="G267" s="8">
        <v>3995555.55</v>
      </c>
    </row>
    <row r="268" spans="1:7" x14ac:dyDescent="0.2">
      <c r="A268" s="2">
        <v>267</v>
      </c>
      <c r="B268" s="31">
        <v>4313010103.1009998</v>
      </c>
      <c r="C268" s="3" t="s">
        <v>299</v>
      </c>
      <c r="D268" s="5">
        <v>0</v>
      </c>
      <c r="E268" s="5">
        <v>0</v>
      </c>
      <c r="F268" s="5">
        <v>0</v>
      </c>
      <c r="G268" s="4">
        <v>38940</v>
      </c>
    </row>
    <row r="269" spans="1:7" x14ac:dyDescent="0.2">
      <c r="A269" s="6">
        <v>268</v>
      </c>
      <c r="B269" s="32">
        <v>4313010199.1049995</v>
      </c>
      <c r="C269" s="7" t="s">
        <v>300</v>
      </c>
      <c r="D269" s="9">
        <v>0</v>
      </c>
      <c r="E269" s="8">
        <v>7000</v>
      </c>
      <c r="F269" s="9">
        <v>0</v>
      </c>
      <c r="G269" s="8">
        <v>65900</v>
      </c>
    </row>
    <row r="270" spans="1:7" x14ac:dyDescent="0.2">
      <c r="A270" s="2">
        <v>269</v>
      </c>
      <c r="B270" s="31">
        <v>4313010199.1099997</v>
      </c>
      <c r="C270" s="3" t="s">
        <v>301</v>
      </c>
      <c r="D270" s="5">
        <v>0</v>
      </c>
      <c r="E270" s="4">
        <v>90802.41</v>
      </c>
      <c r="F270" s="5">
        <v>0</v>
      </c>
      <c r="G270" s="4">
        <v>674751.41</v>
      </c>
    </row>
    <row r="271" spans="1:7" x14ac:dyDescent="0.2">
      <c r="A271" s="6">
        <v>270</v>
      </c>
      <c r="B271" s="32">
        <v>4313010199.1190004</v>
      </c>
      <c r="C271" s="7" t="s">
        <v>302</v>
      </c>
      <c r="D271" s="9">
        <v>0</v>
      </c>
      <c r="E271" s="9">
        <v>0</v>
      </c>
      <c r="F271" s="9">
        <v>0</v>
      </c>
      <c r="G271" s="9">
        <v>17.760000000000002</v>
      </c>
    </row>
    <row r="272" spans="1:7" x14ac:dyDescent="0.2">
      <c r="A272" s="2">
        <v>271</v>
      </c>
      <c r="B272" s="31">
        <v>4313010199.2019997</v>
      </c>
      <c r="C272" s="3" t="s">
        <v>303</v>
      </c>
      <c r="D272" s="5">
        <v>0</v>
      </c>
      <c r="E272" s="4">
        <v>435670</v>
      </c>
      <c r="F272" s="5">
        <v>0</v>
      </c>
      <c r="G272" s="4">
        <v>2427620</v>
      </c>
    </row>
    <row r="273" spans="1:7" x14ac:dyDescent="0.2">
      <c r="A273" s="6">
        <v>272</v>
      </c>
      <c r="B273" s="32">
        <v>5101010101.1009998</v>
      </c>
      <c r="C273" s="7" t="s">
        <v>304</v>
      </c>
      <c r="D273" s="8">
        <v>11702900</v>
      </c>
      <c r="E273" s="9">
        <v>0</v>
      </c>
      <c r="F273" s="8">
        <v>70290908.709999993</v>
      </c>
      <c r="G273" s="9">
        <v>0</v>
      </c>
    </row>
    <row r="274" spans="1:7" x14ac:dyDescent="0.2">
      <c r="A274" s="2">
        <v>273</v>
      </c>
      <c r="B274" s="31">
        <v>5101010101.1020002</v>
      </c>
      <c r="C274" s="3" t="s">
        <v>305</v>
      </c>
      <c r="D274" s="4">
        <v>410620</v>
      </c>
      <c r="E274" s="5">
        <v>0</v>
      </c>
      <c r="F274" s="4">
        <v>2486380</v>
      </c>
      <c r="G274" s="5">
        <v>0</v>
      </c>
    </row>
    <row r="275" spans="1:7" x14ac:dyDescent="0.2">
      <c r="A275" s="6">
        <v>274</v>
      </c>
      <c r="B275" s="32">
        <v>5101010103.1009998</v>
      </c>
      <c r="C275" s="7" t="s">
        <v>306</v>
      </c>
      <c r="D275" s="8">
        <v>10000</v>
      </c>
      <c r="E275" s="9">
        <v>0</v>
      </c>
      <c r="F275" s="8">
        <v>70000</v>
      </c>
      <c r="G275" s="9">
        <v>0</v>
      </c>
    </row>
    <row r="276" spans="1:7" x14ac:dyDescent="0.2">
      <c r="A276" s="2">
        <v>275</v>
      </c>
      <c r="B276" s="31">
        <v>5101010103.1020002</v>
      </c>
      <c r="C276" s="3" t="s">
        <v>307</v>
      </c>
      <c r="D276" s="4">
        <v>653483.87</v>
      </c>
      <c r="E276" s="5">
        <v>0</v>
      </c>
      <c r="F276" s="4">
        <v>4569264.78</v>
      </c>
      <c r="G276" s="5">
        <v>0</v>
      </c>
    </row>
    <row r="277" spans="1:7" x14ac:dyDescent="0.2">
      <c r="A277" s="6">
        <v>276</v>
      </c>
      <c r="B277" s="32">
        <v>5101010103.1029997</v>
      </c>
      <c r="C277" s="7" t="s">
        <v>308</v>
      </c>
      <c r="D277" s="8">
        <v>249790.32</v>
      </c>
      <c r="E277" s="8">
        <v>8580.65</v>
      </c>
      <c r="F277" s="8">
        <v>1607383.87</v>
      </c>
      <c r="G277" s="9">
        <v>0</v>
      </c>
    </row>
    <row r="278" spans="1:7" x14ac:dyDescent="0.2">
      <c r="A278" s="2">
        <v>277</v>
      </c>
      <c r="B278" s="31">
        <v>5101010108.1009998</v>
      </c>
      <c r="C278" s="3" t="s">
        <v>309</v>
      </c>
      <c r="D278" s="4">
        <v>32477</v>
      </c>
      <c r="E278" s="5">
        <v>0</v>
      </c>
      <c r="F278" s="4">
        <v>213121</v>
      </c>
      <c r="G278" s="5">
        <v>0</v>
      </c>
    </row>
    <row r="279" spans="1:7" x14ac:dyDescent="0.2">
      <c r="A279" s="6">
        <v>278</v>
      </c>
      <c r="B279" s="32">
        <v>5101010109.1020002</v>
      </c>
      <c r="C279" s="7" t="s">
        <v>310</v>
      </c>
      <c r="D279" s="9">
        <v>813.6</v>
      </c>
      <c r="E279" s="9">
        <v>0</v>
      </c>
      <c r="F279" s="8">
        <v>5695.2</v>
      </c>
      <c r="G279" s="9">
        <v>0</v>
      </c>
    </row>
    <row r="280" spans="1:7" x14ac:dyDescent="0.2">
      <c r="A280" s="2">
        <v>279</v>
      </c>
      <c r="B280" s="31">
        <v>5101010113.1009998</v>
      </c>
      <c r="C280" s="3" t="s">
        <v>311</v>
      </c>
      <c r="D280" s="4">
        <v>830560</v>
      </c>
      <c r="E280" s="5">
        <v>0</v>
      </c>
      <c r="F280" s="4">
        <v>4802380</v>
      </c>
      <c r="G280" s="5">
        <v>0</v>
      </c>
    </row>
    <row r="281" spans="1:7" x14ac:dyDescent="0.2">
      <c r="A281" s="6">
        <v>280</v>
      </c>
      <c r="B281" s="32">
        <v>5101010113.1020002</v>
      </c>
      <c r="C281" s="7" t="s">
        <v>312</v>
      </c>
      <c r="D281" s="8">
        <v>144350</v>
      </c>
      <c r="E281" s="9">
        <v>0</v>
      </c>
      <c r="F281" s="8">
        <v>851870</v>
      </c>
      <c r="G281" s="9">
        <v>0</v>
      </c>
    </row>
    <row r="282" spans="1:7" x14ac:dyDescent="0.2">
      <c r="A282" s="2">
        <v>281</v>
      </c>
      <c r="B282" s="31">
        <v>5101010113.1029997</v>
      </c>
      <c r="C282" s="3" t="s">
        <v>313</v>
      </c>
      <c r="D282" s="4">
        <v>824415.17</v>
      </c>
      <c r="E282" s="5">
        <v>0</v>
      </c>
      <c r="F282" s="4">
        <v>5936023.1299999999</v>
      </c>
      <c r="G282" s="5">
        <v>0</v>
      </c>
    </row>
    <row r="283" spans="1:7" x14ac:dyDescent="0.2">
      <c r="A283" s="6">
        <v>282</v>
      </c>
      <c r="B283" s="32">
        <v>5101010113.1040001</v>
      </c>
      <c r="C283" s="7" t="s">
        <v>314</v>
      </c>
      <c r="D283" s="8">
        <v>247133.11</v>
      </c>
      <c r="E283" s="9">
        <v>0</v>
      </c>
      <c r="F283" s="8">
        <v>1576519.11</v>
      </c>
      <c r="G283" s="9">
        <v>0</v>
      </c>
    </row>
    <row r="284" spans="1:7" x14ac:dyDescent="0.2">
      <c r="A284" s="2">
        <v>283</v>
      </c>
      <c r="B284" s="31">
        <v>5101010113.1049995</v>
      </c>
      <c r="C284" s="3" t="s">
        <v>315</v>
      </c>
      <c r="D284" s="4">
        <v>1092320</v>
      </c>
      <c r="E284" s="5">
        <v>0</v>
      </c>
      <c r="F284" s="4">
        <v>8409343.8399999999</v>
      </c>
      <c r="G284" s="5">
        <v>0</v>
      </c>
    </row>
    <row r="285" spans="1:7" x14ac:dyDescent="0.2">
      <c r="A285" s="6">
        <v>284</v>
      </c>
      <c r="B285" s="32">
        <v>5101010113.1059999</v>
      </c>
      <c r="C285" s="7" t="s">
        <v>316</v>
      </c>
      <c r="D285" s="8">
        <v>366250</v>
      </c>
      <c r="E285" s="9">
        <v>0</v>
      </c>
      <c r="F285" s="8">
        <v>1896250</v>
      </c>
      <c r="G285" s="9">
        <v>0</v>
      </c>
    </row>
    <row r="286" spans="1:7" x14ac:dyDescent="0.2">
      <c r="A286" s="2">
        <v>285</v>
      </c>
      <c r="B286" s="31">
        <v>5101010115.1009998</v>
      </c>
      <c r="C286" s="3" t="s">
        <v>317</v>
      </c>
      <c r="D286" s="4">
        <v>255010</v>
      </c>
      <c r="E286" s="5">
        <v>0</v>
      </c>
      <c r="F286" s="4">
        <v>1785070</v>
      </c>
      <c r="G286" s="5">
        <v>0</v>
      </c>
    </row>
    <row r="287" spans="1:7" x14ac:dyDescent="0.2">
      <c r="A287" s="6">
        <v>286</v>
      </c>
      <c r="B287" s="32">
        <v>5101010115.1020002</v>
      </c>
      <c r="C287" s="7" t="s">
        <v>318</v>
      </c>
      <c r="D287" s="8">
        <v>276121.93</v>
      </c>
      <c r="E287" s="9">
        <v>0</v>
      </c>
      <c r="F287" s="8">
        <v>1892021.27</v>
      </c>
      <c r="G287" s="9">
        <v>0</v>
      </c>
    </row>
    <row r="288" spans="1:7" x14ac:dyDescent="0.2">
      <c r="A288" s="2">
        <v>287</v>
      </c>
      <c r="B288" s="31">
        <v>5101010116.1049995</v>
      </c>
      <c r="C288" s="3" t="s">
        <v>319</v>
      </c>
      <c r="D288" s="4">
        <v>4205</v>
      </c>
      <c r="E288" s="5">
        <v>0</v>
      </c>
      <c r="F288" s="4">
        <v>29435</v>
      </c>
      <c r="G288" s="5">
        <v>0</v>
      </c>
    </row>
    <row r="289" spans="1:7" x14ac:dyDescent="0.2">
      <c r="A289" s="6">
        <v>288</v>
      </c>
      <c r="B289" s="32">
        <v>5101010199.1020002</v>
      </c>
      <c r="C289" s="7" t="s">
        <v>320</v>
      </c>
      <c r="D289" s="8">
        <v>15580.65</v>
      </c>
      <c r="E289" s="9">
        <v>0</v>
      </c>
      <c r="F289" s="8">
        <v>36580.65</v>
      </c>
      <c r="G289" s="9">
        <v>0</v>
      </c>
    </row>
    <row r="290" spans="1:7" x14ac:dyDescent="0.2">
      <c r="A290" s="2">
        <v>289</v>
      </c>
      <c r="B290" s="31">
        <v>5101010199.1029997</v>
      </c>
      <c r="C290" s="3" t="s">
        <v>321</v>
      </c>
      <c r="D290" s="4">
        <v>531038</v>
      </c>
      <c r="E290" s="5">
        <v>0</v>
      </c>
      <c r="F290" s="4">
        <v>3464992</v>
      </c>
      <c r="G290" s="5">
        <v>0</v>
      </c>
    </row>
    <row r="291" spans="1:7" x14ac:dyDescent="0.2">
      <c r="A291" s="6">
        <v>290</v>
      </c>
      <c r="B291" s="32">
        <v>5101020103.1009998</v>
      </c>
      <c r="C291" s="7" t="s">
        <v>322</v>
      </c>
      <c r="D291" s="8">
        <v>195989.4</v>
      </c>
      <c r="E291" s="9">
        <v>0</v>
      </c>
      <c r="F291" s="8">
        <v>1169388.3799999999</v>
      </c>
      <c r="G291" s="9">
        <v>0</v>
      </c>
    </row>
    <row r="292" spans="1:7" x14ac:dyDescent="0.2">
      <c r="A292" s="2">
        <v>291</v>
      </c>
      <c r="B292" s="31">
        <v>5101020104.1009998</v>
      </c>
      <c r="C292" s="3" t="s">
        <v>323</v>
      </c>
      <c r="D292" s="4">
        <v>293984.09999999998</v>
      </c>
      <c r="E292" s="5">
        <v>0</v>
      </c>
      <c r="F292" s="4">
        <v>1754082.57</v>
      </c>
      <c r="G292" s="5">
        <v>0</v>
      </c>
    </row>
    <row r="293" spans="1:7" x14ac:dyDescent="0.2">
      <c r="A293" s="6">
        <v>292</v>
      </c>
      <c r="B293" s="32">
        <v>5101020105.1009998</v>
      </c>
      <c r="C293" s="7" t="s">
        <v>324</v>
      </c>
      <c r="D293" s="8">
        <v>20688.3</v>
      </c>
      <c r="E293" s="9">
        <v>0</v>
      </c>
      <c r="F293" s="8">
        <v>120122.1</v>
      </c>
      <c r="G293" s="9">
        <v>0</v>
      </c>
    </row>
    <row r="294" spans="1:7" x14ac:dyDescent="0.2">
      <c r="A294" s="2">
        <v>293</v>
      </c>
      <c r="B294" s="31">
        <v>5101020106.1009998</v>
      </c>
      <c r="C294" s="3" t="s">
        <v>325</v>
      </c>
      <c r="D294" s="4">
        <v>21080</v>
      </c>
      <c r="E294" s="5">
        <v>0</v>
      </c>
      <c r="F294" s="4">
        <v>145829</v>
      </c>
      <c r="G294" s="5">
        <v>0</v>
      </c>
    </row>
    <row r="295" spans="1:7" x14ac:dyDescent="0.2">
      <c r="A295" s="6">
        <v>294</v>
      </c>
      <c r="B295" s="32">
        <v>5101020106.1020002</v>
      </c>
      <c r="C295" s="7" t="s">
        <v>326</v>
      </c>
      <c r="D295" s="8">
        <v>121744</v>
      </c>
      <c r="E295" s="9">
        <v>212</v>
      </c>
      <c r="F295" s="8">
        <v>861103</v>
      </c>
      <c r="G295" s="9">
        <v>0</v>
      </c>
    </row>
    <row r="296" spans="1:7" x14ac:dyDescent="0.2">
      <c r="A296" s="2">
        <v>295</v>
      </c>
      <c r="B296" s="31">
        <v>5101020112.1009998</v>
      </c>
      <c r="C296" s="3" t="s">
        <v>327</v>
      </c>
      <c r="D296" s="4">
        <v>19135.599999999999</v>
      </c>
      <c r="E296" s="5">
        <v>0</v>
      </c>
      <c r="F296" s="4">
        <v>136114.34</v>
      </c>
      <c r="G296" s="5">
        <v>0</v>
      </c>
    </row>
    <row r="297" spans="1:7" x14ac:dyDescent="0.2">
      <c r="A297" s="6">
        <v>296</v>
      </c>
      <c r="B297" s="32">
        <v>5101020114.1070004</v>
      </c>
      <c r="C297" s="7" t="s">
        <v>328</v>
      </c>
      <c r="D297" s="8">
        <v>698000</v>
      </c>
      <c r="E297" s="9">
        <v>0</v>
      </c>
      <c r="F297" s="8">
        <v>4914500</v>
      </c>
      <c r="G297" s="9">
        <v>0</v>
      </c>
    </row>
    <row r="298" spans="1:7" x14ac:dyDescent="0.2">
      <c r="A298" s="2">
        <v>297</v>
      </c>
      <c r="B298" s="31">
        <v>5101020114.1140003</v>
      </c>
      <c r="C298" s="3" t="s">
        <v>329</v>
      </c>
      <c r="D298" s="4">
        <v>47500</v>
      </c>
      <c r="E298" s="5">
        <v>0</v>
      </c>
      <c r="F298" s="4">
        <v>339500</v>
      </c>
      <c r="G298" s="5">
        <v>0</v>
      </c>
    </row>
    <row r="299" spans="1:7" x14ac:dyDescent="0.2">
      <c r="A299" s="6">
        <v>298</v>
      </c>
      <c r="B299" s="32">
        <v>5101020114.1160002</v>
      </c>
      <c r="C299" s="7" t="s">
        <v>330</v>
      </c>
      <c r="D299" s="8">
        <v>1568578.2</v>
      </c>
      <c r="E299" s="8">
        <v>601129.76</v>
      </c>
      <c r="F299" s="8">
        <v>5102709.07</v>
      </c>
      <c r="G299" s="9">
        <v>0</v>
      </c>
    </row>
    <row r="300" spans="1:7" x14ac:dyDescent="0.2">
      <c r="A300" s="2">
        <v>299</v>
      </c>
      <c r="B300" s="31">
        <v>5101020114.1169996</v>
      </c>
      <c r="C300" s="3" t="s">
        <v>331</v>
      </c>
      <c r="D300" s="4">
        <v>75000</v>
      </c>
      <c r="E300" s="4">
        <v>23870.240000000002</v>
      </c>
      <c r="F300" s="4">
        <v>440847.22</v>
      </c>
      <c r="G300" s="5">
        <v>0</v>
      </c>
    </row>
    <row r="301" spans="1:7" x14ac:dyDescent="0.2">
      <c r="A301" s="6">
        <v>300</v>
      </c>
      <c r="B301" s="32">
        <v>5101020116.1009998</v>
      </c>
      <c r="C301" s="7" t="s">
        <v>332</v>
      </c>
      <c r="D301" s="9">
        <v>0</v>
      </c>
      <c r="E301" s="9">
        <v>0</v>
      </c>
      <c r="F301" s="8">
        <v>11818</v>
      </c>
      <c r="G301" s="9">
        <v>0</v>
      </c>
    </row>
    <row r="302" spans="1:7" x14ac:dyDescent="0.2">
      <c r="A302" s="2">
        <v>301</v>
      </c>
      <c r="B302" s="31">
        <v>5101020116.1020002</v>
      </c>
      <c r="C302" s="3" t="s">
        <v>333</v>
      </c>
      <c r="D302" s="5">
        <v>212</v>
      </c>
      <c r="E302" s="5">
        <v>0</v>
      </c>
      <c r="F302" s="4">
        <v>62794</v>
      </c>
      <c r="G302" s="5">
        <v>0</v>
      </c>
    </row>
    <row r="303" spans="1:7" x14ac:dyDescent="0.2">
      <c r="A303" s="6">
        <v>302</v>
      </c>
      <c r="B303" s="32">
        <v>5101030101.1009998</v>
      </c>
      <c r="C303" s="7" t="s">
        <v>334</v>
      </c>
      <c r="D303" s="9">
        <v>0</v>
      </c>
      <c r="E303" s="9">
        <v>0</v>
      </c>
      <c r="F303" s="8">
        <v>604185</v>
      </c>
      <c r="G303" s="9">
        <v>0</v>
      </c>
    </row>
    <row r="304" spans="1:7" x14ac:dyDescent="0.2">
      <c r="A304" s="2">
        <v>303</v>
      </c>
      <c r="B304" s="31">
        <v>5101030205.1009998</v>
      </c>
      <c r="C304" s="3" t="s">
        <v>335</v>
      </c>
      <c r="D304" s="4">
        <v>57290</v>
      </c>
      <c r="E304" s="5">
        <v>0</v>
      </c>
      <c r="F304" s="4">
        <v>317007.5</v>
      </c>
      <c r="G304" s="5">
        <v>0</v>
      </c>
    </row>
    <row r="305" spans="1:7" x14ac:dyDescent="0.2">
      <c r="A305" s="6">
        <v>304</v>
      </c>
      <c r="B305" s="32">
        <v>5101040204.1009998</v>
      </c>
      <c r="C305" s="7" t="s">
        <v>336</v>
      </c>
      <c r="D305" s="8">
        <v>5800</v>
      </c>
      <c r="E305" s="9">
        <v>0</v>
      </c>
      <c r="F305" s="8">
        <v>30770</v>
      </c>
      <c r="G305" s="9">
        <v>0</v>
      </c>
    </row>
    <row r="306" spans="1:7" x14ac:dyDescent="0.2">
      <c r="A306" s="2">
        <v>305</v>
      </c>
      <c r="B306" s="31">
        <v>5102010199.1020002</v>
      </c>
      <c r="C306" s="3" t="s">
        <v>338</v>
      </c>
      <c r="D306" s="4">
        <v>183782.28</v>
      </c>
      <c r="E306" s="5">
        <v>0</v>
      </c>
      <c r="F306" s="4">
        <v>828110.64</v>
      </c>
      <c r="G306" s="5">
        <v>0</v>
      </c>
    </row>
    <row r="307" spans="1:7" x14ac:dyDescent="0.2">
      <c r="A307" s="6">
        <v>306</v>
      </c>
      <c r="B307" s="32">
        <v>5104010104.1009998</v>
      </c>
      <c r="C307" s="7" t="s">
        <v>340</v>
      </c>
      <c r="D307" s="8">
        <v>244160.58</v>
      </c>
      <c r="E307" s="9">
        <v>0</v>
      </c>
      <c r="F307" s="8">
        <v>859641.13</v>
      </c>
      <c r="G307" s="9">
        <v>0</v>
      </c>
    </row>
    <row r="308" spans="1:7" x14ac:dyDescent="0.2">
      <c r="A308" s="2">
        <v>307</v>
      </c>
      <c r="B308" s="31">
        <v>5104010104.1029997</v>
      </c>
      <c r="C308" s="3" t="s">
        <v>341</v>
      </c>
      <c r="D308" s="4">
        <v>21000</v>
      </c>
      <c r="E308" s="5">
        <v>0</v>
      </c>
      <c r="F308" s="4">
        <v>128875.45</v>
      </c>
      <c r="G308" s="5">
        <v>0</v>
      </c>
    </row>
    <row r="309" spans="1:7" x14ac:dyDescent="0.2">
      <c r="A309" s="6">
        <v>308</v>
      </c>
      <c r="B309" s="32">
        <v>5104010104.1040001</v>
      </c>
      <c r="C309" s="7" t="s">
        <v>342</v>
      </c>
      <c r="D309" s="9">
        <v>0</v>
      </c>
      <c r="E309" s="9">
        <v>0</v>
      </c>
      <c r="F309" s="8">
        <v>8625</v>
      </c>
      <c r="G309" s="9">
        <v>0</v>
      </c>
    </row>
    <row r="310" spans="1:7" x14ac:dyDescent="0.2">
      <c r="A310" s="2">
        <v>309</v>
      </c>
      <c r="B310" s="31">
        <v>5104010104.1049995</v>
      </c>
      <c r="C310" s="3" t="s">
        <v>343</v>
      </c>
      <c r="D310" s="4">
        <v>17860</v>
      </c>
      <c r="E310" s="5">
        <v>0</v>
      </c>
      <c r="F310" s="4">
        <v>196200</v>
      </c>
      <c r="G310" s="5">
        <v>0</v>
      </c>
    </row>
    <row r="311" spans="1:7" x14ac:dyDescent="0.2">
      <c r="A311" s="6">
        <v>310</v>
      </c>
      <c r="B311" s="32">
        <v>5104010104.1059999</v>
      </c>
      <c r="C311" s="7" t="s">
        <v>344</v>
      </c>
      <c r="D311" s="8">
        <v>139212.07</v>
      </c>
      <c r="E311" s="8">
        <v>7960</v>
      </c>
      <c r="F311" s="8">
        <v>1331098.49</v>
      </c>
      <c r="G311" s="9">
        <v>0</v>
      </c>
    </row>
    <row r="312" spans="1:7" x14ac:dyDescent="0.2">
      <c r="A312" s="2">
        <v>311</v>
      </c>
      <c r="B312" s="31">
        <v>5104010104.1070004</v>
      </c>
      <c r="C312" s="3" t="s">
        <v>345</v>
      </c>
      <c r="D312" s="4">
        <v>1465.9</v>
      </c>
      <c r="E312" s="5">
        <v>0</v>
      </c>
      <c r="F312" s="4">
        <v>263701.53000000003</v>
      </c>
      <c r="G312" s="5">
        <v>0</v>
      </c>
    </row>
    <row r="313" spans="1:7" x14ac:dyDescent="0.2">
      <c r="A313" s="6">
        <v>312</v>
      </c>
      <c r="B313" s="32">
        <v>5104010104.1079998</v>
      </c>
      <c r="C313" s="7" t="s">
        <v>346</v>
      </c>
      <c r="D313" s="9">
        <v>0</v>
      </c>
      <c r="E313" s="9">
        <v>0</v>
      </c>
      <c r="F313" s="8">
        <v>81063.199999999997</v>
      </c>
      <c r="G313" s="9">
        <v>0</v>
      </c>
    </row>
    <row r="314" spans="1:7" x14ac:dyDescent="0.2">
      <c r="A314" s="2">
        <v>313</v>
      </c>
      <c r="B314" s="31">
        <v>5104010107.1009998</v>
      </c>
      <c r="C314" s="3" t="s">
        <v>347</v>
      </c>
      <c r="D314" s="4">
        <v>85600</v>
      </c>
      <c r="E314" s="5">
        <v>0</v>
      </c>
      <c r="F314" s="4">
        <v>116400</v>
      </c>
      <c r="G314" s="5">
        <v>0</v>
      </c>
    </row>
    <row r="315" spans="1:7" x14ac:dyDescent="0.2">
      <c r="A315" s="6">
        <v>314</v>
      </c>
      <c r="B315" s="32">
        <v>5104010107.1020002</v>
      </c>
      <c r="C315" s="7" t="s">
        <v>348</v>
      </c>
      <c r="D315" s="9">
        <v>300</v>
      </c>
      <c r="E315" s="9">
        <v>0</v>
      </c>
      <c r="F315" s="8">
        <v>118832.4</v>
      </c>
      <c r="G315" s="9">
        <v>0</v>
      </c>
    </row>
    <row r="316" spans="1:7" x14ac:dyDescent="0.2">
      <c r="A316" s="2">
        <v>315</v>
      </c>
      <c r="B316" s="31">
        <v>5104010107.1029997</v>
      </c>
      <c r="C316" s="3" t="s">
        <v>349</v>
      </c>
      <c r="D316" s="4">
        <v>46375.85</v>
      </c>
      <c r="E316" s="5">
        <v>0</v>
      </c>
      <c r="F316" s="4">
        <v>171957.9</v>
      </c>
      <c r="G316" s="5">
        <v>0</v>
      </c>
    </row>
    <row r="317" spans="1:7" x14ac:dyDescent="0.2">
      <c r="A317" s="6">
        <v>316</v>
      </c>
      <c r="B317" s="32">
        <v>5104010107.1040001</v>
      </c>
      <c r="C317" s="7" t="s">
        <v>350</v>
      </c>
      <c r="D317" s="9">
        <v>0</v>
      </c>
      <c r="E317" s="9">
        <v>0</v>
      </c>
      <c r="F317" s="8">
        <v>63770.66</v>
      </c>
      <c r="G317" s="9">
        <v>0</v>
      </c>
    </row>
    <row r="318" spans="1:7" x14ac:dyDescent="0.2">
      <c r="A318" s="2">
        <v>317</v>
      </c>
      <c r="B318" s="31">
        <v>5104010107.1059999</v>
      </c>
      <c r="C318" s="3" t="s">
        <v>351</v>
      </c>
      <c r="D318" s="4">
        <v>138957.76000000001</v>
      </c>
      <c r="E318" s="5">
        <v>0</v>
      </c>
      <c r="F318" s="4">
        <v>829176.64</v>
      </c>
      <c r="G318" s="5">
        <v>0</v>
      </c>
    </row>
    <row r="319" spans="1:7" x14ac:dyDescent="0.2">
      <c r="A319" s="6">
        <v>318</v>
      </c>
      <c r="B319" s="32">
        <v>5104010107.1070004</v>
      </c>
      <c r="C319" s="7" t="s">
        <v>352</v>
      </c>
      <c r="D319" s="9">
        <v>0</v>
      </c>
      <c r="E319" s="9">
        <v>0</v>
      </c>
      <c r="F319" s="8">
        <v>15622</v>
      </c>
      <c r="G319" s="9">
        <v>0</v>
      </c>
    </row>
    <row r="320" spans="1:7" x14ac:dyDescent="0.2">
      <c r="A320" s="2">
        <v>319</v>
      </c>
      <c r="B320" s="31">
        <v>5104010107.1079998</v>
      </c>
      <c r="C320" s="3" t="s">
        <v>353</v>
      </c>
      <c r="D320" s="5">
        <v>0</v>
      </c>
      <c r="E320" s="5">
        <v>0</v>
      </c>
      <c r="F320" s="4">
        <v>89063.5</v>
      </c>
      <c r="G320" s="5">
        <v>0</v>
      </c>
    </row>
    <row r="321" spans="1:7" x14ac:dyDescent="0.2">
      <c r="A321" s="6">
        <v>320</v>
      </c>
      <c r="B321" s="32">
        <v>5104010107.1090002</v>
      </c>
      <c r="C321" s="7" t="s">
        <v>354</v>
      </c>
      <c r="D321" s="8">
        <v>3210</v>
      </c>
      <c r="E321" s="9">
        <v>0</v>
      </c>
      <c r="F321" s="8">
        <v>40420</v>
      </c>
      <c r="G321" s="9">
        <v>0</v>
      </c>
    </row>
    <row r="322" spans="1:7" x14ac:dyDescent="0.2">
      <c r="A322" s="2">
        <v>321</v>
      </c>
      <c r="B322" s="31">
        <v>5104010107.1120005</v>
      </c>
      <c r="C322" s="3" t="s">
        <v>355</v>
      </c>
      <c r="D322" s="4">
        <v>39750.5</v>
      </c>
      <c r="E322" s="5">
        <v>0</v>
      </c>
      <c r="F322" s="4">
        <v>66150.5</v>
      </c>
      <c r="G322" s="5">
        <v>0</v>
      </c>
    </row>
    <row r="323" spans="1:7" x14ac:dyDescent="0.2">
      <c r="A323" s="6">
        <v>322</v>
      </c>
      <c r="B323" s="32">
        <v>5104010110.1009998</v>
      </c>
      <c r="C323" s="7" t="s">
        <v>356</v>
      </c>
      <c r="D323" s="8">
        <v>45275.78</v>
      </c>
      <c r="E323" s="9">
        <v>0</v>
      </c>
      <c r="F323" s="8">
        <v>705448.43</v>
      </c>
      <c r="G323" s="9">
        <v>0</v>
      </c>
    </row>
    <row r="324" spans="1:7" x14ac:dyDescent="0.2">
      <c r="A324" s="2">
        <v>323</v>
      </c>
      <c r="B324" s="31">
        <v>5104010112.1009998</v>
      </c>
      <c r="C324" s="3" t="s">
        <v>357</v>
      </c>
      <c r="D324" s="4">
        <v>157500</v>
      </c>
      <c r="E324" s="5">
        <v>0</v>
      </c>
      <c r="F324" s="4">
        <v>987500</v>
      </c>
      <c r="G324" s="5">
        <v>0</v>
      </c>
    </row>
    <row r="325" spans="1:7" x14ac:dyDescent="0.2">
      <c r="A325" s="6">
        <v>324</v>
      </c>
      <c r="B325" s="32">
        <v>5104010112.1059999</v>
      </c>
      <c r="C325" s="7" t="s">
        <v>358</v>
      </c>
      <c r="D325" s="8">
        <v>5200</v>
      </c>
      <c r="E325" s="9">
        <v>0</v>
      </c>
      <c r="F325" s="8">
        <v>52800</v>
      </c>
      <c r="G325" s="9">
        <v>0</v>
      </c>
    </row>
    <row r="326" spans="1:7" x14ac:dyDescent="0.2">
      <c r="A326" s="2">
        <v>325</v>
      </c>
      <c r="B326" s="31">
        <v>5104010112.1099997</v>
      </c>
      <c r="C326" s="3" t="s">
        <v>359</v>
      </c>
      <c r="D326" s="4">
        <v>697981.8</v>
      </c>
      <c r="E326" s="5">
        <v>0</v>
      </c>
      <c r="F326" s="4">
        <v>1643650.32</v>
      </c>
      <c r="G326" s="5">
        <v>0</v>
      </c>
    </row>
    <row r="327" spans="1:7" x14ac:dyDescent="0.2">
      <c r="A327" s="6">
        <v>326</v>
      </c>
      <c r="B327" s="32">
        <v>5104010112.1110001</v>
      </c>
      <c r="C327" s="7" t="s">
        <v>360</v>
      </c>
      <c r="D327" s="8">
        <v>53762.75</v>
      </c>
      <c r="E327" s="9">
        <v>0</v>
      </c>
      <c r="F327" s="8">
        <v>377950.13</v>
      </c>
      <c r="G327" s="9">
        <v>0</v>
      </c>
    </row>
    <row r="328" spans="1:7" x14ac:dyDescent="0.2">
      <c r="A328" s="2">
        <v>327</v>
      </c>
      <c r="B328" s="31">
        <v>5104010112.1129999</v>
      </c>
      <c r="C328" s="3" t="s">
        <v>361</v>
      </c>
      <c r="D328" s="4">
        <v>284907.02</v>
      </c>
      <c r="E328" s="4">
        <v>421737.76</v>
      </c>
      <c r="F328" s="4">
        <v>2418876.88</v>
      </c>
      <c r="G328" s="5">
        <v>0</v>
      </c>
    </row>
    <row r="329" spans="1:7" x14ac:dyDescent="0.2">
      <c r="A329" s="6">
        <v>328</v>
      </c>
      <c r="B329" s="32">
        <v>5104010112.1140003</v>
      </c>
      <c r="C329" s="7" t="s">
        <v>362</v>
      </c>
      <c r="D329" s="8">
        <v>807829.64</v>
      </c>
      <c r="E329" s="9">
        <v>0</v>
      </c>
      <c r="F329" s="8">
        <v>4749992.1399999997</v>
      </c>
      <c r="G329" s="9">
        <v>0</v>
      </c>
    </row>
    <row r="330" spans="1:7" x14ac:dyDescent="0.2">
      <c r="A330" s="2">
        <v>329</v>
      </c>
      <c r="B330" s="31">
        <v>5104010112.1149998</v>
      </c>
      <c r="C330" s="3" t="s">
        <v>363</v>
      </c>
      <c r="D330" s="4">
        <v>1671066</v>
      </c>
      <c r="E330" s="4">
        <v>203016</v>
      </c>
      <c r="F330" s="4">
        <v>5230687</v>
      </c>
      <c r="G330" s="5">
        <v>0</v>
      </c>
    </row>
    <row r="331" spans="1:7" x14ac:dyDescent="0.2">
      <c r="A331" s="6">
        <v>330</v>
      </c>
      <c r="B331" s="32">
        <v>5104010115.1009998</v>
      </c>
      <c r="C331" s="7" t="s">
        <v>364</v>
      </c>
      <c r="D331" s="9">
        <v>36</v>
      </c>
      <c r="E331" s="9">
        <v>12</v>
      </c>
      <c r="F331" s="8">
        <v>3815.51</v>
      </c>
      <c r="G331" s="9">
        <v>0</v>
      </c>
    </row>
    <row r="332" spans="1:7" x14ac:dyDescent="0.2">
      <c r="A332" s="2">
        <v>331</v>
      </c>
      <c r="B332" s="31">
        <v>5104020101.1009998</v>
      </c>
      <c r="C332" s="3" t="s">
        <v>365</v>
      </c>
      <c r="D332" s="4">
        <v>1171246.1100000001</v>
      </c>
      <c r="E332" s="5">
        <v>0</v>
      </c>
      <c r="F332" s="4">
        <v>8037240.5700000003</v>
      </c>
      <c r="G332" s="5">
        <v>0</v>
      </c>
    </row>
    <row r="333" spans="1:7" x14ac:dyDescent="0.2">
      <c r="A333" s="6">
        <v>332</v>
      </c>
      <c r="B333" s="32">
        <v>5104020103.1009998</v>
      </c>
      <c r="C333" s="7" t="s">
        <v>366</v>
      </c>
      <c r="D333" s="8">
        <v>355294.37</v>
      </c>
      <c r="E333" s="9">
        <v>0</v>
      </c>
      <c r="F333" s="8">
        <v>1245828.8899999999</v>
      </c>
      <c r="G333" s="9">
        <v>0</v>
      </c>
    </row>
    <row r="334" spans="1:7" x14ac:dyDescent="0.2">
      <c r="A334" s="2">
        <v>333</v>
      </c>
      <c r="B334" s="31">
        <v>5104020105.1009998</v>
      </c>
      <c r="C334" s="3" t="s">
        <v>367</v>
      </c>
      <c r="D334" s="4">
        <v>29217.58</v>
      </c>
      <c r="E334" s="4">
        <v>11924.41</v>
      </c>
      <c r="F334" s="4">
        <v>227979.03</v>
      </c>
      <c r="G334" s="5">
        <v>0</v>
      </c>
    </row>
    <row r="335" spans="1:7" x14ac:dyDescent="0.2">
      <c r="A335" s="6">
        <v>334</v>
      </c>
      <c r="B335" s="32">
        <v>5104020106.1009998</v>
      </c>
      <c r="C335" s="7" t="s">
        <v>368</v>
      </c>
      <c r="D335" s="8">
        <v>44394.3</v>
      </c>
      <c r="E335" s="9">
        <v>0</v>
      </c>
      <c r="F335" s="8">
        <v>147751.38</v>
      </c>
      <c r="G335" s="9">
        <v>0</v>
      </c>
    </row>
    <row r="336" spans="1:7" x14ac:dyDescent="0.2">
      <c r="A336" s="2">
        <v>335</v>
      </c>
      <c r="B336" s="31">
        <v>5104020107.1009998</v>
      </c>
      <c r="C336" s="3" t="s">
        <v>369</v>
      </c>
      <c r="D336" s="4">
        <v>4526</v>
      </c>
      <c r="E336" s="5">
        <v>0</v>
      </c>
      <c r="F336" s="4">
        <v>26731</v>
      </c>
      <c r="G336" s="5">
        <v>0</v>
      </c>
    </row>
    <row r="337" spans="1:7" x14ac:dyDescent="0.2">
      <c r="A337" s="6">
        <v>336</v>
      </c>
      <c r="B337" s="32">
        <v>5104030203.1009998</v>
      </c>
      <c r="C337" s="7" t="s">
        <v>370</v>
      </c>
      <c r="D337" s="9">
        <v>0</v>
      </c>
      <c r="E337" s="9">
        <v>0</v>
      </c>
      <c r="F337" s="8">
        <v>3655.12</v>
      </c>
      <c r="G337" s="9">
        <v>0</v>
      </c>
    </row>
    <row r="338" spans="1:7" x14ac:dyDescent="0.2">
      <c r="A338" s="2">
        <v>337</v>
      </c>
      <c r="B338" s="31">
        <v>5104030205.1009998</v>
      </c>
      <c r="C338" s="3" t="s">
        <v>371</v>
      </c>
      <c r="D338" s="4">
        <v>3113650.73</v>
      </c>
      <c r="E338" s="5">
        <v>0</v>
      </c>
      <c r="F338" s="4">
        <v>29198776.66</v>
      </c>
      <c r="G338" s="5">
        <v>0</v>
      </c>
    </row>
    <row r="339" spans="1:7" x14ac:dyDescent="0.2">
      <c r="A339" s="6">
        <v>338</v>
      </c>
      <c r="B339" s="32">
        <v>5104030205.1020002</v>
      </c>
      <c r="C339" s="7" t="s">
        <v>372</v>
      </c>
      <c r="D339" s="8">
        <v>1200</v>
      </c>
      <c r="E339" s="9">
        <v>0</v>
      </c>
      <c r="F339" s="8">
        <v>33242.1</v>
      </c>
      <c r="G339" s="9">
        <v>0</v>
      </c>
    </row>
    <row r="340" spans="1:7" x14ac:dyDescent="0.2">
      <c r="A340" s="2">
        <v>339</v>
      </c>
      <c r="B340" s="31">
        <v>5104030205.1029997</v>
      </c>
      <c r="C340" s="3" t="s">
        <v>373</v>
      </c>
      <c r="D340" s="4">
        <v>2389972.5</v>
      </c>
      <c r="E340" s="5">
        <v>0</v>
      </c>
      <c r="F340" s="4">
        <v>13558313.35</v>
      </c>
      <c r="G340" s="5">
        <v>0</v>
      </c>
    </row>
    <row r="341" spans="1:7" x14ac:dyDescent="0.2">
      <c r="A341" s="6">
        <v>340</v>
      </c>
      <c r="B341" s="32">
        <v>5104030205.1040001</v>
      </c>
      <c r="C341" s="7" t="s">
        <v>374</v>
      </c>
      <c r="D341" s="8">
        <v>179760</v>
      </c>
      <c r="E341" s="9">
        <v>0</v>
      </c>
      <c r="F341" s="8">
        <v>8754608.3499999996</v>
      </c>
      <c r="G341" s="9">
        <v>0</v>
      </c>
    </row>
    <row r="342" spans="1:7" x14ac:dyDescent="0.2">
      <c r="A342" s="2">
        <v>341</v>
      </c>
      <c r="B342" s="31">
        <v>5104030205.1120005</v>
      </c>
      <c r="C342" s="3" t="s">
        <v>375</v>
      </c>
      <c r="D342" s="4">
        <v>498723</v>
      </c>
      <c r="E342" s="5">
        <v>0</v>
      </c>
      <c r="F342" s="4">
        <v>2250241.2599999998</v>
      </c>
      <c r="G342" s="5">
        <v>0</v>
      </c>
    </row>
    <row r="343" spans="1:7" x14ac:dyDescent="0.2">
      <c r="A343" s="6">
        <v>342</v>
      </c>
      <c r="B343" s="32">
        <v>5104030205.1129999</v>
      </c>
      <c r="C343" s="7" t="s">
        <v>376</v>
      </c>
      <c r="D343" s="9">
        <v>0</v>
      </c>
      <c r="E343" s="9">
        <v>0</v>
      </c>
      <c r="F343" s="8">
        <v>32950</v>
      </c>
      <c r="G343" s="9">
        <v>0</v>
      </c>
    </row>
    <row r="344" spans="1:7" x14ac:dyDescent="0.2">
      <c r="A344" s="2">
        <v>343</v>
      </c>
      <c r="B344" s="31">
        <v>5104030205.1169996</v>
      </c>
      <c r="C344" s="3" t="s">
        <v>377</v>
      </c>
      <c r="D344" s="4">
        <v>158469.01</v>
      </c>
      <c r="E344" s="5">
        <v>0</v>
      </c>
      <c r="F344" s="4">
        <v>535974.36</v>
      </c>
      <c r="G344" s="5">
        <v>0</v>
      </c>
    </row>
    <row r="345" spans="1:7" x14ac:dyDescent="0.2">
      <c r="A345" s="6">
        <v>344</v>
      </c>
      <c r="B345" s="32">
        <v>5104030206.1009998</v>
      </c>
      <c r="C345" s="7" t="s">
        <v>378</v>
      </c>
      <c r="D345" s="8">
        <v>52550</v>
      </c>
      <c r="E345" s="9">
        <v>0</v>
      </c>
      <c r="F345" s="8">
        <v>234216</v>
      </c>
      <c r="G345" s="9">
        <v>0</v>
      </c>
    </row>
    <row r="346" spans="1:7" x14ac:dyDescent="0.2">
      <c r="A346" s="2">
        <v>345</v>
      </c>
      <c r="B346" s="31">
        <v>5104030212.1009998</v>
      </c>
      <c r="C346" s="3" t="s">
        <v>379</v>
      </c>
      <c r="D346" s="4">
        <v>228500</v>
      </c>
      <c r="E346" s="5">
        <v>0</v>
      </c>
      <c r="F346" s="4">
        <v>1726250</v>
      </c>
      <c r="G346" s="5">
        <v>0</v>
      </c>
    </row>
    <row r="347" spans="1:7" x14ac:dyDescent="0.2">
      <c r="A347" s="6">
        <v>346</v>
      </c>
      <c r="B347" s="32">
        <v>5104030299.1049995</v>
      </c>
      <c r="C347" s="7" t="s">
        <v>381</v>
      </c>
      <c r="D347" s="8">
        <v>37200</v>
      </c>
      <c r="E347" s="9">
        <v>0</v>
      </c>
      <c r="F347" s="8">
        <v>475115.1</v>
      </c>
      <c r="G347" s="9">
        <v>0</v>
      </c>
    </row>
    <row r="348" spans="1:7" x14ac:dyDescent="0.2">
      <c r="A348" s="2">
        <v>347</v>
      </c>
      <c r="B348" s="31">
        <v>5104030299.2019997</v>
      </c>
      <c r="C348" s="3" t="s">
        <v>382</v>
      </c>
      <c r="D348" s="4">
        <v>147239.75</v>
      </c>
      <c r="E348" s="5">
        <v>0</v>
      </c>
      <c r="F348" s="4">
        <v>1230649.75</v>
      </c>
      <c r="G348" s="5">
        <v>0</v>
      </c>
    </row>
    <row r="349" spans="1:7" x14ac:dyDescent="0.2">
      <c r="A349" s="6">
        <v>348</v>
      </c>
      <c r="B349" s="32">
        <v>5104030299.2030001</v>
      </c>
      <c r="C349" s="7" t="s">
        <v>383</v>
      </c>
      <c r="D349" s="8">
        <v>1610747.5</v>
      </c>
      <c r="E349" s="9">
        <v>0</v>
      </c>
      <c r="F349" s="8">
        <v>4912163.25</v>
      </c>
      <c r="G349" s="9">
        <v>0</v>
      </c>
    </row>
    <row r="350" spans="1:7" x14ac:dyDescent="0.2">
      <c r="A350" s="2">
        <v>349</v>
      </c>
      <c r="B350" s="31">
        <v>5104030299.5019999</v>
      </c>
      <c r="C350" s="3" t="s">
        <v>384</v>
      </c>
      <c r="D350" s="5">
        <v>0</v>
      </c>
      <c r="E350" s="4">
        <v>7340</v>
      </c>
      <c r="F350" s="5">
        <v>0</v>
      </c>
      <c r="G350" s="5">
        <v>0</v>
      </c>
    </row>
    <row r="351" spans="1:7" x14ac:dyDescent="0.2">
      <c r="A351" s="6">
        <v>350</v>
      </c>
      <c r="B351" s="32">
        <v>5104040199.1009998</v>
      </c>
      <c r="C351" s="7" t="s">
        <v>385</v>
      </c>
      <c r="D351" s="8">
        <v>2926370</v>
      </c>
      <c r="E351" s="9">
        <v>0</v>
      </c>
      <c r="F351" s="8">
        <v>21093664.5</v>
      </c>
      <c r="G351" s="9">
        <v>0</v>
      </c>
    </row>
    <row r="352" spans="1:7" x14ac:dyDescent="0.2">
      <c r="A352" s="2">
        <v>351</v>
      </c>
      <c r="B352" s="31">
        <v>5104040199.1020002</v>
      </c>
      <c r="C352" s="3" t="s">
        <v>386</v>
      </c>
      <c r="D352" s="4">
        <v>258325.25</v>
      </c>
      <c r="E352" s="5">
        <v>0</v>
      </c>
      <c r="F352" s="4">
        <v>1694955</v>
      </c>
      <c r="G352" s="5">
        <v>0</v>
      </c>
    </row>
    <row r="353" spans="1:7" x14ac:dyDescent="0.2">
      <c r="A353" s="6">
        <v>352</v>
      </c>
      <c r="B353" s="32">
        <v>5104040199.1040001</v>
      </c>
      <c r="C353" s="7" t="s">
        <v>387</v>
      </c>
      <c r="D353" s="8">
        <v>2700</v>
      </c>
      <c r="E353" s="9">
        <v>0</v>
      </c>
      <c r="F353" s="8">
        <v>13800</v>
      </c>
      <c r="G353" s="9">
        <v>0</v>
      </c>
    </row>
    <row r="354" spans="1:7" x14ac:dyDescent="0.2">
      <c r="A354" s="2">
        <v>353</v>
      </c>
      <c r="B354" s="31">
        <v>5104040199.1049995</v>
      </c>
      <c r="C354" s="3" t="s">
        <v>388</v>
      </c>
      <c r="D354" s="4">
        <v>20000</v>
      </c>
      <c r="E354" s="5">
        <v>0</v>
      </c>
      <c r="F354" s="4">
        <v>80000</v>
      </c>
      <c r="G354" s="5">
        <v>0</v>
      </c>
    </row>
    <row r="355" spans="1:7" x14ac:dyDescent="0.2">
      <c r="A355" s="6">
        <v>354</v>
      </c>
      <c r="B355" s="32">
        <v>5104040199.1059999</v>
      </c>
      <c r="C355" s="7" t="s">
        <v>389</v>
      </c>
      <c r="D355" s="8">
        <v>180000</v>
      </c>
      <c r="E355" s="9">
        <v>0</v>
      </c>
      <c r="F355" s="8">
        <v>1380000</v>
      </c>
      <c r="G355" s="9">
        <v>0</v>
      </c>
    </row>
    <row r="356" spans="1:7" x14ac:dyDescent="0.2">
      <c r="A356" s="2">
        <v>355</v>
      </c>
      <c r="B356" s="31">
        <v>5104040199.1070004</v>
      </c>
      <c r="C356" s="3" t="s">
        <v>390</v>
      </c>
      <c r="D356" s="4">
        <v>40000</v>
      </c>
      <c r="E356" s="5">
        <v>0</v>
      </c>
      <c r="F356" s="4">
        <v>280000</v>
      </c>
      <c r="G356" s="5">
        <v>0</v>
      </c>
    </row>
    <row r="357" spans="1:7" x14ac:dyDescent="0.2">
      <c r="A357" s="6">
        <v>356</v>
      </c>
      <c r="B357" s="32">
        <v>5104040199.1079998</v>
      </c>
      <c r="C357" s="7" t="s">
        <v>391</v>
      </c>
      <c r="D357" s="8">
        <v>15000</v>
      </c>
      <c r="E357" s="9">
        <v>0</v>
      </c>
      <c r="F357" s="8">
        <v>95000</v>
      </c>
      <c r="G357" s="9">
        <v>0</v>
      </c>
    </row>
    <row r="358" spans="1:7" x14ac:dyDescent="0.2">
      <c r="A358" s="2">
        <v>357</v>
      </c>
      <c r="B358" s="31">
        <v>5104040199.1099997</v>
      </c>
      <c r="C358" s="3" t="s">
        <v>392</v>
      </c>
      <c r="D358" s="4">
        <v>3450</v>
      </c>
      <c r="E358" s="5">
        <v>0</v>
      </c>
      <c r="F358" s="4">
        <v>127450</v>
      </c>
      <c r="G358" s="5">
        <v>0</v>
      </c>
    </row>
    <row r="359" spans="1:7" x14ac:dyDescent="0.2">
      <c r="A359" s="6">
        <v>358</v>
      </c>
      <c r="B359" s="32">
        <v>5104040199.1110001</v>
      </c>
      <c r="C359" s="7" t="s">
        <v>393</v>
      </c>
      <c r="D359" s="9">
        <v>0</v>
      </c>
      <c r="E359" s="9">
        <v>0</v>
      </c>
      <c r="F359" s="8">
        <v>2700</v>
      </c>
      <c r="G359" s="9">
        <v>0</v>
      </c>
    </row>
    <row r="360" spans="1:7" x14ac:dyDescent="0.2">
      <c r="A360" s="2">
        <v>359</v>
      </c>
      <c r="B360" s="31">
        <v>5105010101.1009998</v>
      </c>
      <c r="C360" s="3" t="s">
        <v>394</v>
      </c>
      <c r="D360" s="4">
        <v>207058.49</v>
      </c>
      <c r="E360" s="5">
        <v>0</v>
      </c>
      <c r="F360" s="4">
        <v>1449409.43</v>
      </c>
      <c r="G360" s="5">
        <v>0</v>
      </c>
    </row>
    <row r="361" spans="1:7" x14ac:dyDescent="0.2">
      <c r="A361" s="6">
        <v>360</v>
      </c>
      <c r="B361" s="32">
        <v>5105010103.1009998</v>
      </c>
      <c r="C361" s="7" t="s">
        <v>395</v>
      </c>
      <c r="D361" s="8">
        <v>885825.17</v>
      </c>
      <c r="E361" s="9">
        <v>0</v>
      </c>
      <c r="F361" s="8">
        <v>5344776.1900000004</v>
      </c>
      <c r="G361" s="9">
        <v>0</v>
      </c>
    </row>
    <row r="362" spans="1:7" x14ac:dyDescent="0.2">
      <c r="A362" s="2">
        <v>361</v>
      </c>
      <c r="B362" s="31">
        <v>5105010105.1009998</v>
      </c>
      <c r="C362" s="3" t="s">
        <v>396</v>
      </c>
      <c r="D362" s="4">
        <v>1666.33</v>
      </c>
      <c r="E362" s="5">
        <v>0</v>
      </c>
      <c r="F362" s="4">
        <v>11664.31</v>
      </c>
      <c r="G362" s="5">
        <v>0</v>
      </c>
    </row>
    <row r="363" spans="1:7" x14ac:dyDescent="0.2">
      <c r="A363" s="6">
        <v>362</v>
      </c>
      <c r="B363" s="32">
        <v>5105010107.1020002</v>
      </c>
      <c r="C363" s="7" t="s">
        <v>397</v>
      </c>
      <c r="D363" s="8">
        <v>18055.560000000001</v>
      </c>
      <c r="E363" s="9">
        <v>0</v>
      </c>
      <c r="F363" s="8">
        <v>126388.92</v>
      </c>
      <c r="G363" s="9">
        <v>0</v>
      </c>
    </row>
    <row r="364" spans="1:7" x14ac:dyDescent="0.2">
      <c r="A364" s="2">
        <v>363</v>
      </c>
      <c r="B364" s="31">
        <v>5105010107.1029997</v>
      </c>
      <c r="C364" s="3" t="s">
        <v>398</v>
      </c>
      <c r="D364" s="4">
        <v>62222.22</v>
      </c>
      <c r="E364" s="5">
        <v>0</v>
      </c>
      <c r="F364" s="4">
        <v>62222.22</v>
      </c>
      <c r="G364" s="5">
        <v>0</v>
      </c>
    </row>
    <row r="365" spans="1:7" x14ac:dyDescent="0.2">
      <c r="A365" s="6">
        <v>364</v>
      </c>
      <c r="B365" s="32">
        <v>5105010125.1009998</v>
      </c>
      <c r="C365" s="7" t="s">
        <v>399</v>
      </c>
      <c r="D365" s="8">
        <v>560343.15</v>
      </c>
      <c r="E365" s="9">
        <v>0</v>
      </c>
      <c r="F365" s="8">
        <v>3055923.32</v>
      </c>
      <c r="G365" s="9">
        <v>0</v>
      </c>
    </row>
    <row r="366" spans="1:7" x14ac:dyDescent="0.2">
      <c r="A366" s="2">
        <v>365</v>
      </c>
      <c r="B366" s="31">
        <v>5105010160.1009998</v>
      </c>
      <c r="C366" s="3" t="s">
        <v>400</v>
      </c>
      <c r="D366" s="4">
        <v>1916.67</v>
      </c>
      <c r="E366" s="5">
        <v>0</v>
      </c>
      <c r="F366" s="4">
        <v>1916.67</v>
      </c>
      <c r="G366" s="5">
        <v>0</v>
      </c>
    </row>
    <row r="367" spans="1:7" x14ac:dyDescent="0.2">
      <c r="A367" s="6">
        <v>366</v>
      </c>
      <c r="B367" s="32">
        <v>5105010160.1020002</v>
      </c>
      <c r="C367" s="7" t="s">
        <v>401</v>
      </c>
      <c r="D367" s="8">
        <v>68777.78</v>
      </c>
      <c r="E367" s="9">
        <v>0</v>
      </c>
      <c r="F367" s="8">
        <v>297000.02</v>
      </c>
      <c r="G367" s="9">
        <v>0</v>
      </c>
    </row>
    <row r="368" spans="1:7" x14ac:dyDescent="0.2">
      <c r="A368" s="2">
        <v>367</v>
      </c>
      <c r="B368" s="31">
        <v>5105010160.1029997</v>
      </c>
      <c r="C368" s="3" t="s">
        <v>402</v>
      </c>
      <c r="D368" s="4">
        <v>26331.67</v>
      </c>
      <c r="E368" s="5">
        <v>0</v>
      </c>
      <c r="F368" s="4">
        <v>184321.69</v>
      </c>
      <c r="G368" s="5">
        <v>0</v>
      </c>
    </row>
    <row r="369" spans="1:7" x14ac:dyDescent="0.2">
      <c r="A369" s="6">
        <v>368</v>
      </c>
      <c r="B369" s="32">
        <v>5105010160.1040001</v>
      </c>
      <c r="C369" s="7" t="s">
        <v>403</v>
      </c>
      <c r="D369" s="8">
        <v>86316.66</v>
      </c>
      <c r="E369" s="9">
        <v>0</v>
      </c>
      <c r="F369" s="8">
        <v>604216.62</v>
      </c>
      <c r="G369" s="9">
        <v>0</v>
      </c>
    </row>
    <row r="370" spans="1:7" x14ac:dyDescent="0.2">
      <c r="A370" s="2">
        <v>369</v>
      </c>
      <c r="B370" s="31">
        <v>5105010160.1059999</v>
      </c>
      <c r="C370" s="3" t="s">
        <v>404</v>
      </c>
      <c r="D370" s="4">
        <v>15438.89</v>
      </c>
      <c r="E370" s="5">
        <v>0</v>
      </c>
      <c r="F370" s="4">
        <v>108072.23</v>
      </c>
      <c r="G370" s="5">
        <v>0</v>
      </c>
    </row>
    <row r="371" spans="1:7" x14ac:dyDescent="0.2">
      <c r="A371" s="6">
        <v>370</v>
      </c>
      <c r="B371" s="32">
        <v>5105010160.1090002</v>
      </c>
      <c r="C371" s="7" t="s">
        <v>405</v>
      </c>
      <c r="D371" s="8">
        <v>12531.11</v>
      </c>
      <c r="E371" s="9">
        <v>0</v>
      </c>
      <c r="F371" s="8">
        <v>87717.77</v>
      </c>
      <c r="G371" s="9">
        <v>0</v>
      </c>
    </row>
    <row r="372" spans="1:7" x14ac:dyDescent="0.2">
      <c r="A372" s="2">
        <v>371</v>
      </c>
      <c r="B372" s="31">
        <v>5105010161.1009998</v>
      </c>
      <c r="C372" s="3" t="s">
        <v>406</v>
      </c>
      <c r="D372" s="4">
        <v>155549.45000000001</v>
      </c>
      <c r="E372" s="5">
        <v>0</v>
      </c>
      <c r="F372" s="4">
        <v>1076685.32</v>
      </c>
      <c r="G372" s="5">
        <v>0</v>
      </c>
    </row>
    <row r="373" spans="1:7" x14ac:dyDescent="0.2">
      <c r="A373" s="6">
        <v>372</v>
      </c>
      <c r="B373" s="32">
        <v>5105010161.1020002</v>
      </c>
      <c r="C373" s="7" t="s">
        <v>407</v>
      </c>
      <c r="D373" s="8">
        <v>34467.870000000003</v>
      </c>
      <c r="E373" s="9">
        <v>0</v>
      </c>
      <c r="F373" s="8">
        <v>241275.09</v>
      </c>
      <c r="G373" s="9">
        <v>0</v>
      </c>
    </row>
    <row r="374" spans="1:7" x14ac:dyDescent="0.2">
      <c r="A374" s="2">
        <v>373</v>
      </c>
      <c r="B374" s="31">
        <v>5105010161.1029997</v>
      </c>
      <c r="C374" s="3" t="s">
        <v>408</v>
      </c>
      <c r="D374" s="4">
        <v>19858.7</v>
      </c>
      <c r="E374" s="5">
        <v>0</v>
      </c>
      <c r="F374" s="4">
        <v>122069.25</v>
      </c>
      <c r="G374" s="5">
        <v>0</v>
      </c>
    </row>
    <row r="375" spans="1:7" x14ac:dyDescent="0.2">
      <c r="A375" s="6">
        <v>374</v>
      </c>
      <c r="B375" s="32">
        <v>5105010161.1040001</v>
      </c>
      <c r="C375" s="7" t="s">
        <v>409</v>
      </c>
      <c r="D375" s="8">
        <v>40831.14</v>
      </c>
      <c r="E375" s="9">
        <v>0</v>
      </c>
      <c r="F375" s="8">
        <v>142908.99</v>
      </c>
      <c r="G375" s="9">
        <v>0</v>
      </c>
    </row>
    <row r="376" spans="1:7" x14ac:dyDescent="0.2">
      <c r="A376" s="2">
        <v>375</v>
      </c>
      <c r="B376" s="31">
        <v>5105010161.1049995</v>
      </c>
      <c r="C376" s="3" t="s">
        <v>410</v>
      </c>
      <c r="D376" s="5">
        <v>0</v>
      </c>
      <c r="E376" s="5">
        <v>0</v>
      </c>
      <c r="F376" s="5">
        <v>712.33</v>
      </c>
      <c r="G376" s="5">
        <v>0</v>
      </c>
    </row>
    <row r="377" spans="1:7" x14ac:dyDescent="0.2">
      <c r="A377" s="6">
        <v>376</v>
      </c>
      <c r="B377" s="32">
        <v>5105010161.1059999</v>
      </c>
      <c r="C377" s="7" t="s">
        <v>411</v>
      </c>
      <c r="D377" s="8">
        <v>2648.25</v>
      </c>
      <c r="E377" s="9">
        <v>0</v>
      </c>
      <c r="F377" s="8">
        <v>18537.75</v>
      </c>
      <c r="G377" s="9">
        <v>0</v>
      </c>
    </row>
    <row r="378" spans="1:7" x14ac:dyDescent="0.2">
      <c r="A378" s="2">
        <v>377</v>
      </c>
      <c r="B378" s="31">
        <v>5105010161.1070004</v>
      </c>
      <c r="C378" s="3" t="s">
        <v>412</v>
      </c>
      <c r="D378" s="4">
        <v>1524651.58</v>
      </c>
      <c r="E378" s="5">
        <v>0</v>
      </c>
      <c r="F378" s="4">
        <v>10486274.890000001</v>
      </c>
      <c r="G378" s="5">
        <v>0</v>
      </c>
    </row>
    <row r="379" spans="1:7" x14ac:dyDescent="0.2">
      <c r="A379" s="6">
        <v>378</v>
      </c>
      <c r="B379" s="32">
        <v>5105010161.1079998</v>
      </c>
      <c r="C379" s="7" t="s">
        <v>413</v>
      </c>
      <c r="D379" s="8">
        <v>127750.57</v>
      </c>
      <c r="E379" s="9">
        <v>0</v>
      </c>
      <c r="F379" s="8">
        <v>819043.72</v>
      </c>
      <c r="G379" s="9">
        <v>0</v>
      </c>
    </row>
    <row r="380" spans="1:7" x14ac:dyDescent="0.2">
      <c r="A380" s="2">
        <v>379</v>
      </c>
      <c r="B380" s="31">
        <v>5105010161.1090002</v>
      </c>
      <c r="C380" s="3" t="s">
        <v>414</v>
      </c>
      <c r="D380" s="4">
        <v>38863.61</v>
      </c>
      <c r="E380" s="5">
        <v>0</v>
      </c>
      <c r="F380" s="4">
        <v>268878.59000000003</v>
      </c>
      <c r="G380" s="5">
        <v>0</v>
      </c>
    </row>
    <row r="381" spans="1:7" x14ac:dyDescent="0.2">
      <c r="A381" s="6">
        <v>380</v>
      </c>
      <c r="B381" s="32">
        <v>5105010164.1009998</v>
      </c>
      <c r="C381" s="7" t="s">
        <v>415</v>
      </c>
      <c r="D381" s="8">
        <v>111111.12</v>
      </c>
      <c r="E381" s="9">
        <v>0</v>
      </c>
      <c r="F381" s="8">
        <v>744444.5</v>
      </c>
      <c r="G381" s="9">
        <v>0</v>
      </c>
    </row>
    <row r="382" spans="1:7" x14ac:dyDescent="0.2">
      <c r="A382" s="2">
        <v>381</v>
      </c>
      <c r="B382" s="31">
        <v>5108010107.1020002</v>
      </c>
      <c r="C382" s="3" t="s">
        <v>416</v>
      </c>
      <c r="D382" s="4">
        <v>10503.86</v>
      </c>
      <c r="E382" s="5">
        <v>0</v>
      </c>
      <c r="F382" s="4">
        <v>47199.98</v>
      </c>
      <c r="G382" s="5">
        <v>0</v>
      </c>
    </row>
    <row r="383" spans="1:7" x14ac:dyDescent="0.2">
      <c r="A383" s="6">
        <v>382</v>
      </c>
      <c r="B383" s="32">
        <v>5108010107.1140003</v>
      </c>
      <c r="C383" s="7" t="s">
        <v>417</v>
      </c>
      <c r="D383" s="8">
        <v>7876.45</v>
      </c>
      <c r="E383" s="9">
        <v>0</v>
      </c>
      <c r="F383" s="8">
        <v>66861.95</v>
      </c>
      <c r="G383" s="9">
        <v>0</v>
      </c>
    </row>
    <row r="384" spans="1:7" x14ac:dyDescent="0.2">
      <c r="A384" s="2">
        <v>383</v>
      </c>
      <c r="B384" s="31">
        <v>5108010107.1149998</v>
      </c>
      <c r="C384" s="3" t="s">
        <v>418</v>
      </c>
      <c r="D384" s="4">
        <v>20704.3</v>
      </c>
      <c r="E384" s="5">
        <v>0</v>
      </c>
      <c r="F384" s="4">
        <v>120697.5</v>
      </c>
      <c r="G384" s="5">
        <v>0</v>
      </c>
    </row>
    <row r="385" spans="1:7" x14ac:dyDescent="0.2">
      <c r="A385" s="6">
        <v>384</v>
      </c>
      <c r="B385" s="32">
        <v>5203010111.1009998</v>
      </c>
      <c r="C385" s="7" t="s">
        <v>419</v>
      </c>
      <c r="D385" s="9">
        <v>0</v>
      </c>
      <c r="E385" s="9">
        <v>0</v>
      </c>
      <c r="F385" s="9">
        <v>4</v>
      </c>
      <c r="G385" s="9">
        <v>0</v>
      </c>
    </row>
    <row r="386" spans="1:7" x14ac:dyDescent="0.2">
      <c r="A386" s="2">
        <v>385</v>
      </c>
      <c r="B386" s="31">
        <v>5203010114.1009998</v>
      </c>
      <c r="C386" s="3" t="s">
        <v>420</v>
      </c>
      <c r="D386" s="5">
        <v>0</v>
      </c>
      <c r="E386" s="5">
        <v>0</v>
      </c>
      <c r="F386" s="5">
        <v>1</v>
      </c>
      <c r="G386" s="5">
        <v>0</v>
      </c>
    </row>
    <row r="387" spans="1:7" x14ac:dyDescent="0.2">
      <c r="A387" s="6">
        <v>386</v>
      </c>
      <c r="B387" s="32">
        <v>5203010119.1009998</v>
      </c>
      <c r="C387" s="7" t="s">
        <v>421</v>
      </c>
      <c r="D387" s="9">
        <v>0</v>
      </c>
      <c r="E387" s="9">
        <v>0</v>
      </c>
      <c r="F387" s="9">
        <v>7</v>
      </c>
      <c r="G387" s="9">
        <v>0</v>
      </c>
    </row>
    <row r="388" spans="1:7" x14ac:dyDescent="0.2">
      <c r="A388" s="2">
        <v>387</v>
      </c>
      <c r="B388" s="31">
        <v>5203010120.1009998</v>
      </c>
      <c r="C388" s="3" t="s">
        <v>422</v>
      </c>
      <c r="D388" s="5">
        <v>0</v>
      </c>
      <c r="E388" s="5">
        <v>0</v>
      </c>
      <c r="F388" s="5">
        <v>11</v>
      </c>
      <c r="G388" s="5">
        <v>0</v>
      </c>
    </row>
    <row r="389" spans="1:7" x14ac:dyDescent="0.2">
      <c r="A389" s="6">
        <v>388</v>
      </c>
      <c r="B389" s="32">
        <v>5203010141.1009998</v>
      </c>
      <c r="C389" s="7" t="s">
        <v>423</v>
      </c>
      <c r="D389" s="9">
        <v>0</v>
      </c>
      <c r="E389" s="9">
        <v>0</v>
      </c>
      <c r="F389" s="8">
        <v>27836.06</v>
      </c>
      <c r="G389" s="9">
        <v>0</v>
      </c>
    </row>
    <row r="390" spans="1:7" x14ac:dyDescent="0.2">
      <c r="A390" s="2">
        <v>389</v>
      </c>
      <c r="B390" s="31">
        <v>5210010103.1009998</v>
      </c>
      <c r="C390" s="3" t="s">
        <v>424</v>
      </c>
      <c r="D390" s="5">
        <v>0</v>
      </c>
      <c r="E390" s="5">
        <v>0</v>
      </c>
      <c r="F390" s="4">
        <v>292571.09999999998</v>
      </c>
      <c r="G390" s="5">
        <v>0</v>
      </c>
    </row>
    <row r="391" spans="1:7" x14ac:dyDescent="0.2">
      <c r="A391" s="6">
        <v>390</v>
      </c>
      <c r="B391" s="32">
        <v>5212010199.1020002</v>
      </c>
      <c r="C391" s="7" t="s">
        <v>425</v>
      </c>
      <c r="D391" s="9">
        <v>0</v>
      </c>
      <c r="E391" s="9">
        <v>0</v>
      </c>
      <c r="F391" s="8">
        <v>240000</v>
      </c>
      <c r="G391" s="9">
        <v>0</v>
      </c>
    </row>
    <row r="392" spans="1:7" x14ac:dyDescent="0.2">
      <c r="A392" s="2">
        <v>391</v>
      </c>
      <c r="B392" s="31">
        <v>5212010199.1049995</v>
      </c>
      <c r="C392" s="3" t="s">
        <v>426</v>
      </c>
      <c r="D392" s="4">
        <v>109845</v>
      </c>
      <c r="E392" s="5">
        <v>0</v>
      </c>
      <c r="F392" s="4">
        <v>696406.83</v>
      </c>
      <c r="G392" s="5">
        <v>0</v>
      </c>
    </row>
    <row r="393" spans="1:7" x14ac:dyDescent="0.2">
      <c r="A393" s="10"/>
      <c r="B393" s="33"/>
      <c r="C393" s="10"/>
      <c r="D393" s="11">
        <v>207709978.52000001</v>
      </c>
      <c r="E393" s="11">
        <v>207709978.52000001</v>
      </c>
      <c r="F393" s="11">
        <v>1216598542.3</v>
      </c>
      <c r="G393" s="11">
        <v>1216598542.3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Q49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F7" sqref="F7"/>
    </sheetView>
  </sheetViews>
  <sheetFormatPr defaultColWidth="9.125" defaultRowHeight="12.75" x14ac:dyDescent="0.2"/>
  <cols>
    <col min="1" max="1" width="6.125" style="61" bestFit="1" customWidth="1"/>
    <col min="2" max="2" width="29.625" style="61" customWidth="1"/>
    <col min="3" max="3" width="21.375" style="61" customWidth="1"/>
    <col min="4" max="4" width="22.75" style="61" hidden="1" customWidth="1"/>
    <col min="5" max="5" width="19.25" style="62" hidden="1" customWidth="1"/>
    <col min="6" max="6" width="19.25" style="62" bestFit="1" customWidth="1"/>
    <col min="7" max="7" width="22.75" style="62" hidden="1" customWidth="1"/>
    <col min="8" max="8" width="14.125" style="62" hidden="1" customWidth="1"/>
    <col min="9" max="9" width="7.375" style="62" hidden="1" customWidth="1"/>
    <col min="10" max="10" width="21.125" style="61" hidden="1" customWidth="1"/>
    <col min="11" max="11" width="20.75" style="61" hidden="1" customWidth="1"/>
    <col min="12" max="12" width="19.125" style="61" hidden="1" customWidth="1"/>
    <col min="13" max="13" width="18.375" style="61" customWidth="1"/>
    <col min="14" max="14" width="23.375" style="61" hidden="1" customWidth="1"/>
    <col min="15" max="15" width="10.25" style="62" hidden="1" customWidth="1"/>
    <col min="16" max="16" width="8" style="62" hidden="1" customWidth="1"/>
    <col min="17" max="17" width="20.375" style="61" hidden="1" customWidth="1"/>
    <col min="18" max="18" width="18.375" style="61" hidden="1" customWidth="1"/>
    <col min="19" max="19" width="20.75" style="61" hidden="1" customWidth="1"/>
    <col min="20" max="20" width="19.625" style="61" customWidth="1"/>
    <col min="21" max="21" width="22.375" style="61" hidden="1" customWidth="1"/>
    <col min="22" max="22" width="11.25" style="62" hidden="1" customWidth="1"/>
    <col min="23" max="23" width="8.375" style="62" hidden="1" customWidth="1"/>
    <col min="24" max="24" width="19.375" style="61" hidden="1" customWidth="1"/>
    <col min="25" max="25" width="18.375" style="61" hidden="1" customWidth="1"/>
    <col min="26" max="26" width="19.625" style="61" hidden="1" customWidth="1"/>
    <col min="27" max="27" width="17.125" style="61" bestFit="1" customWidth="1"/>
    <col min="28" max="28" width="21.625" style="61" hidden="1" customWidth="1"/>
    <col min="29" max="29" width="15.125" style="62" hidden="1" customWidth="1"/>
    <col min="30" max="30" width="8.375" style="62" hidden="1" customWidth="1"/>
    <col min="31" max="32" width="18.875" style="61" hidden="1" customWidth="1"/>
    <col min="33" max="33" width="21.75" style="61" hidden="1" customWidth="1"/>
    <col min="34" max="34" width="18.75" style="61" customWidth="1"/>
    <col min="35" max="35" width="19.375" style="61" hidden="1" customWidth="1"/>
    <col min="36" max="36" width="10.25" style="62" hidden="1" customWidth="1"/>
    <col min="37" max="37" width="9" style="62" hidden="1" customWidth="1"/>
    <col min="38" max="38" width="19.375" style="61" hidden="1" customWidth="1"/>
    <col min="39" max="39" width="18.875" style="61" hidden="1" customWidth="1"/>
    <col min="40" max="40" width="20" style="61" hidden="1" customWidth="1"/>
    <col min="41" max="41" width="20.625" style="61" customWidth="1"/>
    <col min="42" max="42" width="20.625" style="61" hidden="1" customWidth="1"/>
    <col min="43" max="43" width="12.375" style="62" hidden="1" customWidth="1"/>
    <col min="44" max="44" width="7.25" style="62" hidden="1" customWidth="1"/>
    <col min="45" max="45" width="18.75" style="61" hidden="1" customWidth="1"/>
    <col min="46" max="46" width="19.25" style="61" hidden="1" customWidth="1"/>
    <col min="47" max="47" width="19.125" style="61" hidden="1" customWidth="1"/>
    <col min="48" max="48" width="18.625" style="61" customWidth="1"/>
    <col min="49" max="49" width="21.75" style="61" hidden="1" customWidth="1"/>
    <col min="50" max="50" width="11.375" style="62" hidden="1" customWidth="1"/>
    <col min="51" max="51" width="8.375" style="62" hidden="1" customWidth="1"/>
    <col min="52" max="52" width="21.375" style="61" hidden="1" customWidth="1"/>
    <col min="53" max="53" width="18.375" style="61" hidden="1" customWidth="1"/>
    <col min="54" max="54" width="20.375" style="61" hidden="1" customWidth="1"/>
    <col min="55" max="55" width="19.125" style="61" hidden="1" customWidth="1"/>
    <col min="56" max="56" width="20.375" style="61" hidden="1" customWidth="1"/>
    <col min="57" max="57" width="12.625" style="62" hidden="1" customWidth="1"/>
    <col min="58" max="58" width="8.375" style="62" hidden="1" customWidth="1"/>
    <col min="59" max="59" width="19.625" style="61" hidden="1" customWidth="1"/>
    <col min="60" max="60" width="17.625" style="61" hidden="1" customWidth="1"/>
    <col min="61" max="61" width="18.875" style="61" hidden="1" customWidth="1"/>
    <col min="62" max="62" width="18.375" style="61" hidden="1" customWidth="1"/>
    <col min="63" max="63" width="22.375" style="61" hidden="1" customWidth="1"/>
    <col min="64" max="64" width="15" style="62" hidden="1" customWidth="1"/>
    <col min="65" max="65" width="8.375" style="62" hidden="1" customWidth="1"/>
    <col min="66" max="66" width="18.375" style="61" hidden="1" customWidth="1"/>
    <col min="67" max="67" width="22.375" style="61" hidden="1" customWidth="1"/>
    <col min="68" max="68" width="18.875" style="61" hidden="1" customWidth="1"/>
    <col min="69" max="69" width="18.375" style="61" hidden="1" customWidth="1"/>
    <col min="70" max="70" width="20.875" style="61" hidden="1" customWidth="1"/>
    <col min="71" max="71" width="10.875" style="62" hidden="1" customWidth="1"/>
    <col min="72" max="72" width="8.375" style="62" hidden="1" customWidth="1"/>
    <col min="73" max="73" width="19.625" style="61" hidden="1" customWidth="1"/>
    <col min="74" max="74" width="20.125" style="61" hidden="1" customWidth="1"/>
    <col min="75" max="75" width="18" style="61" hidden="1" customWidth="1"/>
    <col min="76" max="76" width="15.625" style="61" hidden="1" customWidth="1"/>
    <col min="77" max="77" width="22.875" style="61" hidden="1" customWidth="1"/>
    <col min="78" max="78" width="13.25" style="62" hidden="1" customWidth="1"/>
    <col min="79" max="79" width="8.375" style="62" hidden="1" customWidth="1"/>
    <col min="80" max="80" width="20.25" style="61" hidden="1" customWidth="1"/>
    <col min="81" max="81" width="19.25" style="61" hidden="1" customWidth="1"/>
    <col min="82" max="82" width="16.75" style="61" hidden="1" customWidth="1"/>
    <col min="83" max="83" width="17.375" style="61" hidden="1" customWidth="1"/>
    <col min="84" max="84" width="23.375" style="61" hidden="1" customWidth="1"/>
    <col min="85" max="85" width="12" style="62" hidden="1" customWidth="1"/>
    <col min="86" max="86" width="8.375" style="62" hidden="1" customWidth="1"/>
    <col min="87" max="87" width="19" style="61" hidden="1" customWidth="1"/>
    <col min="88" max="88" width="16" style="61" hidden="1" customWidth="1"/>
    <col min="89" max="89" width="19.25" style="61" hidden="1" customWidth="1"/>
    <col min="90" max="90" width="20.75" style="61" hidden="1" customWidth="1"/>
    <col min="91" max="91" width="22.25" style="61" hidden="1" customWidth="1"/>
    <col min="92" max="92" width="12.375" style="62" hidden="1" customWidth="1"/>
    <col min="93" max="93" width="8.375" style="62" hidden="1" customWidth="1"/>
    <col min="94" max="94" width="19.125" style="61" hidden="1" customWidth="1"/>
    <col min="95" max="96" width="19.625" style="61" hidden="1" customWidth="1"/>
    <col min="97" max="97" width="19.25" style="61" hidden="1" customWidth="1"/>
    <col min="98" max="98" width="17.625" style="61" hidden="1" customWidth="1"/>
    <col min="99" max="99" width="15" style="62" hidden="1" customWidth="1"/>
    <col min="100" max="100" width="8.375" style="62" hidden="1" customWidth="1"/>
    <col min="101" max="101" width="20.625" style="61" hidden="1" customWidth="1"/>
    <col min="102" max="102" width="20.375" style="61" hidden="1" customWidth="1"/>
    <col min="103" max="103" width="19.75" style="61" hidden="1" customWidth="1"/>
    <col min="104" max="104" width="17.75" style="61" hidden="1" customWidth="1"/>
    <col min="105" max="105" width="18.375" style="61" hidden="1" customWidth="1"/>
    <col min="106" max="106" width="16.375" style="62" hidden="1" customWidth="1"/>
    <col min="107" max="107" width="8.375" style="62" hidden="1" customWidth="1"/>
    <col min="108" max="108" width="19.125" style="61" hidden="1" customWidth="1"/>
    <col min="109" max="110" width="17.75" style="61" hidden="1" customWidth="1"/>
    <col min="111" max="111" width="22.125" style="61" hidden="1" customWidth="1"/>
    <col min="112" max="112" width="21.625" style="61" hidden="1" customWidth="1"/>
    <col min="113" max="113" width="15.875" style="62" hidden="1" customWidth="1"/>
    <col min="114" max="114" width="7.875" style="62" hidden="1" customWidth="1"/>
    <col min="115" max="115" width="18.625" style="61" hidden="1" customWidth="1"/>
    <col min="116" max="116" width="19" style="61" hidden="1" customWidth="1"/>
    <col min="117" max="117" width="17.75" style="61" hidden="1" customWidth="1"/>
    <col min="118" max="118" width="18.75" style="61" customWidth="1"/>
    <col min="119" max="119" width="18.625" style="61" customWidth="1"/>
    <col min="120" max="120" width="16.375" style="61" customWidth="1"/>
    <col min="121" max="121" width="9.25" style="61" customWidth="1"/>
    <col min="122" max="16384" width="9.125" style="61"/>
  </cols>
  <sheetData>
    <row r="1" spans="1:121" x14ac:dyDescent="0.2">
      <c r="B1" s="61" t="s">
        <v>451</v>
      </c>
      <c r="C1" s="61" t="s">
        <v>452</v>
      </c>
    </row>
    <row r="2" spans="1:121" x14ac:dyDescent="0.2">
      <c r="B2" s="61" t="s">
        <v>453</v>
      </c>
      <c r="C2" s="61" t="s">
        <v>454</v>
      </c>
      <c r="J2" s="61" t="s">
        <v>455</v>
      </c>
      <c r="Q2" s="61" t="s">
        <v>456</v>
      </c>
      <c r="X2" s="61" t="s">
        <v>457</v>
      </c>
      <c r="AE2" s="61" t="s">
        <v>458</v>
      </c>
      <c r="AL2" s="61" t="s">
        <v>459</v>
      </c>
      <c r="AS2" s="61" t="s">
        <v>460</v>
      </c>
      <c r="AZ2" s="61" t="s">
        <v>461</v>
      </c>
      <c r="BG2" s="61" t="s">
        <v>462</v>
      </c>
      <c r="BN2" s="61" t="s">
        <v>463</v>
      </c>
      <c r="BU2" s="61">
        <v>10776</v>
      </c>
      <c r="CB2" s="61" t="s">
        <v>464</v>
      </c>
      <c r="CI2" s="61" t="s">
        <v>465</v>
      </c>
      <c r="CP2" s="61" t="s">
        <v>466</v>
      </c>
      <c r="CW2" s="61" t="s">
        <v>467</v>
      </c>
      <c r="DA2" s="63"/>
      <c r="DD2" s="61" t="s">
        <v>468</v>
      </c>
    </row>
    <row r="3" spans="1:121" x14ac:dyDescent="0.2">
      <c r="B3" s="64" t="s">
        <v>469</v>
      </c>
      <c r="C3" s="61">
        <v>10</v>
      </c>
      <c r="D3" s="65" t="s">
        <v>470</v>
      </c>
      <c r="J3" s="61">
        <v>11</v>
      </c>
      <c r="K3" s="65" t="s">
        <v>471</v>
      </c>
      <c r="Q3" s="61">
        <v>12</v>
      </c>
      <c r="X3" s="61">
        <v>1</v>
      </c>
      <c r="AE3" s="61">
        <v>2</v>
      </c>
      <c r="AI3" s="63"/>
      <c r="AL3" s="61">
        <v>3</v>
      </c>
      <c r="AS3" s="61">
        <v>4</v>
      </c>
      <c r="AT3" s="61" t="s">
        <v>470</v>
      </c>
      <c r="AZ3" s="61" t="s">
        <v>472</v>
      </c>
      <c r="BG3" s="61" t="s">
        <v>473</v>
      </c>
      <c r="BN3" s="61" t="s">
        <v>474</v>
      </c>
      <c r="BU3" s="61" t="s">
        <v>475</v>
      </c>
      <c r="CB3" s="61" t="s">
        <v>476</v>
      </c>
      <c r="CI3" s="61" t="s">
        <v>477</v>
      </c>
      <c r="CP3" s="61" t="s">
        <v>478</v>
      </c>
      <c r="CW3" s="61" t="s">
        <v>479</v>
      </c>
      <c r="DD3" s="61" t="s">
        <v>480</v>
      </c>
      <c r="DK3" s="61" t="s">
        <v>446</v>
      </c>
    </row>
    <row r="4" spans="1:121" ht="25.5" x14ac:dyDescent="0.2">
      <c r="A4" s="66" t="s">
        <v>481</v>
      </c>
      <c r="B4" s="67" t="s">
        <v>482</v>
      </c>
      <c r="C4" s="67" t="s">
        <v>483</v>
      </c>
      <c r="D4" s="67" t="s">
        <v>484</v>
      </c>
      <c r="E4" s="68" t="s">
        <v>485</v>
      </c>
      <c r="F4" s="67" t="s">
        <v>486</v>
      </c>
      <c r="G4" s="67" t="s">
        <v>487</v>
      </c>
      <c r="H4" s="68" t="s">
        <v>488</v>
      </c>
      <c r="I4" s="68"/>
      <c r="J4" s="67" t="s">
        <v>483</v>
      </c>
      <c r="K4" s="67" t="s">
        <v>484</v>
      </c>
      <c r="L4" s="68" t="s">
        <v>489</v>
      </c>
      <c r="M4" s="67" t="s">
        <v>490</v>
      </c>
      <c r="N4" s="67" t="s">
        <v>487</v>
      </c>
      <c r="O4" s="68" t="s">
        <v>488</v>
      </c>
      <c r="P4" s="68"/>
      <c r="Q4" s="67" t="s">
        <v>483</v>
      </c>
      <c r="R4" s="67" t="s">
        <v>484</v>
      </c>
      <c r="S4" s="68" t="s">
        <v>491</v>
      </c>
      <c r="T4" s="67" t="s">
        <v>492</v>
      </c>
      <c r="U4" s="67" t="s">
        <v>487</v>
      </c>
      <c r="V4" s="68" t="s">
        <v>488</v>
      </c>
      <c r="W4" s="68"/>
      <c r="X4" s="67" t="s">
        <v>483</v>
      </c>
      <c r="Y4" s="67" t="s">
        <v>484</v>
      </c>
      <c r="Z4" s="68" t="s">
        <v>493</v>
      </c>
      <c r="AA4" s="67" t="s">
        <v>494</v>
      </c>
      <c r="AB4" s="67" t="s">
        <v>487</v>
      </c>
      <c r="AC4" s="68" t="s">
        <v>488</v>
      </c>
      <c r="AD4" s="68"/>
      <c r="AE4" s="67" t="s">
        <v>483</v>
      </c>
      <c r="AF4" s="67" t="s">
        <v>484</v>
      </c>
      <c r="AG4" s="68" t="s">
        <v>495</v>
      </c>
      <c r="AH4" s="67" t="s">
        <v>496</v>
      </c>
      <c r="AI4" s="67" t="s">
        <v>487</v>
      </c>
      <c r="AJ4" s="68" t="s">
        <v>488</v>
      </c>
      <c r="AK4" s="68"/>
      <c r="AL4" s="67" t="s">
        <v>483</v>
      </c>
      <c r="AM4" s="67" t="s">
        <v>484</v>
      </c>
      <c r="AN4" s="68" t="s">
        <v>497</v>
      </c>
      <c r="AO4" s="67" t="s">
        <v>498</v>
      </c>
      <c r="AP4" s="67" t="s">
        <v>487</v>
      </c>
      <c r="AQ4" s="68" t="s">
        <v>488</v>
      </c>
      <c r="AR4" s="68"/>
      <c r="AS4" s="67" t="s">
        <v>483</v>
      </c>
      <c r="AT4" s="67" t="s">
        <v>484</v>
      </c>
      <c r="AU4" s="68" t="s">
        <v>499</v>
      </c>
      <c r="AV4" s="67" t="s">
        <v>500</v>
      </c>
      <c r="AW4" s="67" t="s">
        <v>487</v>
      </c>
      <c r="AX4" s="68" t="s">
        <v>488</v>
      </c>
      <c r="AY4" s="68"/>
      <c r="AZ4" s="67" t="s">
        <v>483</v>
      </c>
      <c r="BA4" s="67" t="s">
        <v>484</v>
      </c>
      <c r="BB4" s="68" t="s">
        <v>499</v>
      </c>
      <c r="BC4" s="67" t="s">
        <v>500</v>
      </c>
      <c r="BD4" s="67" t="s">
        <v>487</v>
      </c>
      <c r="BE4" s="68" t="s">
        <v>488</v>
      </c>
      <c r="BF4" s="68"/>
      <c r="BG4" s="67" t="s">
        <v>483</v>
      </c>
      <c r="BH4" s="67" t="s">
        <v>484</v>
      </c>
      <c r="BI4" s="68" t="s">
        <v>499</v>
      </c>
      <c r="BJ4" s="67" t="s">
        <v>500</v>
      </c>
      <c r="BK4" s="67" t="s">
        <v>487</v>
      </c>
      <c r="BL4" s="68" t="s">
        <v>488</v>
      </c>
      <c r="BM4" s="68"/>
      <c r="BN4" s="67" t="s">
        <v>483</v>
      </c>
      <c r="BO4" s="67" t="s">
        <v>484</v>
      </c>
      <c r="BP4" s="68" t="s">
        <v>499</v>
      </c>
      <c r="BQ4" s="67" t="s">
        <v>500</v>
      </c>
      <c r="BR4" s="67" t="s">
        <v>487</v>
      </c>
      <c r="BS4" s="68" t="s">
        <v>488</v>
      </c>
      <c r="BT4" s="68"/>
      <c r="BU4" s="67" t="s">
        <v>483</v>
      </c>
      <c r="BV4" s="67" t="s">
        <v>484</v>
      </c>
      <c r="BW4" s="68" t="s">
        <v>499</v>
      </c>
      <c r="BX4" s="67" t="s">
        <v>500</v>
      </c>
      <c r="BY4" s="67" t="s">
        <v>487</v>
      </c>
      <c r="BZ4" s="68" t="s">
        <v>488</v>
      </c>
      <c r="CA4" s="68"/>
      <c r="CB4" s="67" t="s">
        <v>483</v>
      </c>
      <c r="CC4" s="67" t="s">
        <v>484</v>
      </c>
      <c r="CD4" s="68" t="s">
        <v>499</v>
      </c>
      <c r="CE4" s="67" t="s">
        <v>500</v>
      </c>
      <c r="CF4" s="67" t="s">
        <v>487</v>
      </c>
      <c r="CG4" s="68" t="s">
        <v>488</v>
      </c>
      <c r="CH4" s="68"/>
      <c r="CI4" s="67" t="s">
        <v>483</v>
      </c>
      <c r="CJ4" s="67" t="s">
        <v>484</v>
      </c>
      <c r="CK4" s="68" t="s">
        <v>499</v>
      </c>
      <c r="CL4" s="67" t="s">
        <v>500</v>
      </c>
      <c r="CM4" s="67" t="s">
        <v>487</v>
      </c>
      <c r="CN4" s="68" t="s">
        <v>488</v>
      </c>
      <c r="CO4" s="68"/>
      <c r="CP4" s="67" t="s">
        <v>483</v>
      </c>
      <c r="CQ4" s="67" t="s">
        <v>484</v>
      </c>
      <c r="CR4" s="68" t="s">
        <v>499</v>
      </c>
      <c r="CS4" s="67" t="s">
        <v>500</v>
      </c>
      <c r="CT4" s="67" t="s">
        <v>487</v>
      </c>
      <c r="CU4" s="68" t="s">
        <v>488</v>
      </c>
      <c r="CV4" s="68"/>
      <c r="CW4" s="67" t="s">
        <v>483</v>
      </c>
      <c r="CX4" s="67" t="s">
        <v>484</v>
      </c>
      <c r="CY4" s="68" t="s">
        <v>499</v>
      </c>
      <c r="CZ4" s="67" t="s">
        <v>500</v>
      </c>
      <c r="DA4" s="67" t="s">
        <v>487</v>
      </c>
      <c r="DB4" s="68" t="s">
        <v>488</v>
      </c>
      <c r="DC4" s="68"/>
      <c r="DD4" s="67" t="s">
        <v>483</v>
      </c>
      <c r="DE4" s="67" t="s">
        <v>484</v>
      </c>
      <c r="DF4" s="68" t="s">
        <v>499</v>
      </c>
      <c r="DG4" s="67" t="s">
        <v>500</v>
      </c>
      <c r="DH4" s="67" t="s">
        <v>487</v>
      </c>
      <c r="DI4" s="68" t="s">
        <v>488</v>
      </c>
      <c r="DJ4" s="68"/>
      <c r="DK4" s="67" t="s">
        <v>483</v>
      </c>
      <c r="DL4" s="67" t="s">
        <v>484</v>
      </c>
      <c r="DM4" s="68" t="s">
        <v>501</v>
      </c>
      <c r="DN4" s="67" t="s">
        <v>502</v>
      </c>
      <c r="DO4" s="67" t="s">
        <v>487</v>
      </c>
      <c r="DP4" s="68" t="s">
        <v>488</v>
      </c>
      <c r="DQ4" s="68"/>
    </row>
    <row r="5" spans="1:121" s="76" customFormat="1" ht="13.5" customHeight="1" x14ac:dyDescent="0.25">
      <c r="A5" s="69" t="s">
        <v>503</v>
      </c>
      <c r="B5" s="69" t="s">
        <v>504</v>
      </c>
      <c r="C5" s="70">
        <v>103760872.47</v>
      </c>
      <c r="D5" s="70">
        <v>107000000</v>
      </c>
      <c r="E5" s="70">
        <v>8916666.666666666</v>
      </c>
      <c r="F5" s="70">
        <v>12606699.020000001</v>
      </c>
      <c r="G5" s="70">
        <v>3690032.353333333</v>
      </c>
      <c r="H5" s="70">
        <v>41.383540411214952</v>
      </c>
      <c r="I5" s="71" t="s">
        <v>505</v>
      </c>
      <c r="J5" s="70">
        <v>103760872.47</v>
      </c>
      <c r="K5" s="70">
        <v>107000000</v>
      </c>
      <c r="L5" s="70">
        <v>17833333.333333332</v>
      </c>
      <c r="M5" s="70">
        <v>28467529.649999999</v>
      </c>
      <c r="N5" s="70">
        <v>10634196.316666666</v>
      </c>
      <c r="O5" s="70">
        <v>59.631007383177568</v>
      </c>
      <c r="P5" s="72" t="s">
        <v>505</v>
      </c>
      <c r="Q5" s="70">
        <v>103760872.47</v>
      </c>
      <c r="R5" s="70">
        <v>107000000</v>
      </c>
      <c r="S5" s="70">
        <v>26750000</v>
      </c>
      <c r="T5" s="70">
        <v>33668132.440000005</v>
      </c>
      <c r="U5" s="70">
        <v>6918132.4400000004</v>
      </c>
      <c r="V5" s="70"/>
      <c r="W5" s="72"/>
      <c r="X5" s="70">
        <v>103760872.47</v>
      </c>
      <c r="Y5" s="70">
        <v>107000000</v>
      </c>
      <c r="Z5" s="70">
        <v>35666666.666666664</v>
      </c>
      <c r="AA5" s="70">
        <v>46655932.25</v>
      </c>
      <c r="AB5" s="70">
        <v>10989265.583333334</v>
      </c>
      <c r="AC5" s="70">
        <v>30.811025000000001</v>
      </c>
      <c r="AD5" s="72" t="s">
        <v>505</v>
      </c>
      <c r="AE5" s="70">
        <v>103760872.47</v>
      </c>
      <c r="AF5" s="70">
        <v>107000000</v>
      </c>
      <c r="AG5" s="70">
        <v>44583333.333333328</v>
      </c>
      <c r="AH5" s="70">
        <v>49797960.109999992</v>
      </c>
      <c r="AI5" s="70">
        <v>5214626.7766666664</v>
      </c>
      <c r="AJ5" s="70">
        <v>11.696359125233645</v>
      </c>
      <c r="AK5" s="72" t="s">
        <v>505</v>
      </c>
      <c r="AL5" s="70">
        <v>98523114.540000007</v>
      </c>
      <c r="AM5" s="70">
        <v>107000000</v>
      </c>
      <c r="AN5" s="70">
        <v>53500000</v>
      </c>
      <c r="AO5" s="73">
        <v>57699132.829999991</v>
      </c>
      <c r="AP5" s="73">
        <v>4199132.83</v>
      </c>
      <c r="AQ5" s="73">
        <v>7.8488464112149527</v>
      </c>
      <c r="AR5" s="74" t="s">
        <v>505</v>
      </c>
      <c r="AS5" s="73">
        <v>98523114.540000007</v>
      </c>
      <c r="AT5" s="73">
        <v>107000000</v>
      </c>
      <c r="AU5" s="73">
        <v>35666666.666666664</v>
      </c>
      <c r="AV5" s="73">
        <v>56145597.720000021</v>
      </c>
      <c r="AW5" s="70">
        <v>10989265.583333334</v>
      </c>
      <c r="AX5" s="70">
        <v>30.811025000000001</v>
      </c>
      <c r="AY5" s="71" t="s">
        <v>505</v>
      </c>
      <c r="AZ5" s="70"/>
      <c r="BA5" s="70"/>
      <c r="BB5" s="70"/>
      <c r="BC5" s="70"/>
      <c r="BD5" s="70"/>
      <c r="BE5" s="70"/>
      <c r="BF5" s="72"/>
      <c r="BG5" s="70"/>
      <c r="BH5" s="70"/>
      <c r="BI5" s="70"/>
      <c r="BJ5" s="70"/>
      <c r="BK5" s="70"/>
      <c r="BL5" s="70"/>
      <c r="BM5" s="72"/>
      <c r="BN5" s="70"/>
      <c r="BO5" s="70"/>
      <c r="BP5" s="70"/>
      <c r="BQ5" s="70"/>
      <c r="BR5" s="70"/>
      <c r="BS5" s="70"/>
      <c r="BT5" s="72"/>
      <c r="BU5" s="70"/>
      <c r="BV5" s="70"/>
      <c r="BW5" s="70"/>
      <c r="BX5" s="70"/>
      <c r="BY5" s="70"/>
      <c r="BZ5" s="70"/>
      <c r="CA5" s="72"/>
      <c r="CB5" s="70"/>
      <c r="CC5" s="70"/>
      <c r="CD5" s="70"/>
      <c r="CE5" s="70"/>
      <c r="CF5" s="70"/>
      <c r="CG5" s="70"/>
      <c r="CH5" s="72"/>
      <c r="CI5" s="70"/>
      <c r="CJ5" s="70"/>
      <c r="CK5" s="70"/>
      <c r="CL5" s="70"/>
      <c r="CM5" s="70"/>
      <c r="CN5" s="70"/>
      <c r="CO5" s="72"/>
      <c r="CP5" s="70"/>
      <c r="CQ5" s="70"/>
      <c r="CR5" s="70"/>
      <c r="CS5" s="70"/>
      <c r="CT5" s="70"/>
      <c r="CU5" s="70"/>
      <c r="CV5" s="72"/>
      <c r="CW5" s="70"/>
      <c r="CX5" s="70"/>
      <c r="CY5" s="70"/>
      <c r="CZ5" s="70"/>
      <c r="DA5" s="70"/>
      <c r="DB5" s="70"/>
      <c r="DC5" s="72"/>
      <c r="DD5" s="70"/>
      <c r="DE5" s="70"/>
      <c r="DF5" s="70"/>
      <c r="DG5" s="70"/>
      <c r="DH5" s="70"/>
      <c r="DI5" s="70"/>
      <c r="DJ5" s="72"/>
      <c r="DK5" s="75">
        <f>C5+J5+Q5+X5+AE5+AL5+AS5+AZ5+BG5+BN5+BU5+CB5+CI5+CP5+CW5+DD5</f>
        <v>715850591.42999995</v>
      </c>
      <c r="DL5" s="75">
        <f t="shared" ref="DK5:DN7" si="0">D5+K5+R5+Y5+AF5+AM5+AT5+BA5+BH5+BO5+BV5+CC5+CJ5+CQ5+CX5+DE5</f>
        <v>749000000</v>
      </c>
      <c r="DM5" s="75">
        <f t="shared" si="0"/>
        <v>222916666.66666666</v>
      </c>
      <c r="DN5" s="75">
        <f>F5+M5+T5+AA5+AH5+AO5+AV5+BC5+BJ5+BQ5+BX5+CE5+CL5+CS5+CZ5+DG5</f>
        <v>285040984.01999998</v>
      </c>
      <c r="DO5" s="75">
        <f>DN5-DM5</f>
        <v>62124317.353333324</v>
      </c>
      <c r="DP5" s="75">
        <f>DO5/DM5*100</f>
        <v>27.86885264448598</v>
      </c>
      <c r="DQ5" s="75" t="str">
        <f>IF((DP5&gt;0),"OK","Not OK")</f>
        <v>OK</v>
      </c>
    </row>
    <row r="6" spans="1:121" s="76" customFormat="1" ht="13.5" customHeight="1" x14ac:dyDescent="0.25">
      <c r="A6" s="69" t="s">
        <v>506</v>
      </c>
      <c r="B6" s="69" t="s">
        <v>507</v>
      </c>
      <c r="C6" s="70">
        <v>172200</v>
      </c>
      <c r="D6" s="70">
        <v>200000</v>
      </c>
      <c r="E6" s="70">
        <v>16666.666666666668</v>
      </c>
      <c r="F6" s="70">
        <v>18800</v>
      </c>
      <c r="G6" s="70">
        <v>2133.3333333333335</v>
      </c>
      <c r="H6" s="70">
        <v>12.8</v>
      </c>
      <c r="I6" s="71" t="s">
        <v>505</v>
      </c>
      <c r="J6" s="70">
        <v>172200</v>
      </c>
      <c r="K6" s="70">
        <v>200000</v>
      </c>
      <c r="L6" s="70">
        <v>33333.333333333336</v>
      </c>
      <c r="M6" s="70">
        <v>18800</v>
      </c>
      <c r="N6" s="70">
        <v>-14533.333333333334</v>
      </c>
      <c r="O6" s="70">
        <v>-43.6</v>
      </c>
      <c r="P6" s="72" t="s">
        <v>508</v>
      </c>
      <c r="Q6" s="70">
        <v>172200</v>
      </c>
      <c r="R6" s="70">
        <v>200000</v>
      </c>
      <c r="S6" s="70">
        <v>50000</v>
      </c>
      <c r="T6" s="70">
        <v>18800</v>
      </c>
      <c r="U6" s="70">
        <v>-31200</v>
      </c>
      <c r="V6" s="70"/>
      <c r="W6" s="72"/>
      <c r="X6" s="70">
        <v>172200</v>
      </c>
      <c r="Y6" s="70">
        <v>200000</v>
      </c>
      <c r="Z6" s="70">
        <v>66666.666666666672</v>
      </c>
      <c r="AA6" s="70">
        <v>38200</v>
      </c>
      <c r="AB6" s="70">
        <v>-28466.666666666664</v>
      </c>
      <c r="AC6" s="70">
        <v>-42.7</v>
      </c>
      <c r="AD6" s="72" t="s">
        <v>508</v>
      </c>
      <c r="AE6" s="70">
        <v>172200</v>
      </c>
      <c r="AF6" s="70">
        <v>200000</v>
      </c>
      <c r="AG6" s="70">
        <v>83333.333333333343</v>
      </c>
      <c r="AH6" s="70">
        <v>47450</v>
      </c>
      <c r="AI6" s="70">
        <v>-35883.333333333336</v>
      </c>
      <c r="AJ6" s="70">
        <v>-43.06</v>
      </c>
      <c r="AK6" s="72" t="s">
        <v>508</v>
      </c>
      <c r="AL6" s="70">
        <v>169650</v>
      </c>
      <c r="AM6" s="70">
        <v>200000</v>
      </c>
      <c r="AN6" s="70">
        <v>100000</v>
      </c>
      <c r="AO6" s="70">
        <v>66150</v>
      </c>
      <c r="AP6" s="70">
        <v>-33850</v>
      </c>
      <c r="AQ6" s="70">
        <v>-33.85</v>
      </c>
      <c r="AR6" s="72" t="s">
        <v>508</v>
      </c>
      <c r="AS6" s="70">
        <v>169650</v>
      </c>
      <c r="AT6" s="70">
        <v>200000</v>
      </c>
      <c r="AU6" s="70">
        <v>66666.666666666672</v>
      </c>
      <c r="AV6" s="70">
        <v>66150</v>
      </c>
      <c r="AW6" s="70">
        <v>-28466.666666666664</v>
      </c>
      <c r="AX6" s="70">
        <v>-42.7</v>
      </c>
      <c r="AY6" s="71" t="s">
        <v>508</v>
      </c>
      <c r="AZ6" s="70"/>
      <c r="BA6" s="70"/>
      <c r="BB6" s="70"/>
      <c r="BC6" s="70"/>
      <c r="BD6" s="70"/>
      <c r="BE6" s="70"/>
      <c r="BF6" s="72"/>
      <c r="BG6" s="70"/>
      <c r="BH6" s="70"/>
      <c r="BI6" s="70"/>
      <c r="BJ6" s="70"/>
      <c r="BK6" s="70"/>
      <c r="BL6" s="70"/>
      <c r="BM6" s="72"/>
      <c r="BN6" s="70"/>
      <c r="BO6" s="70"/>
      <c r="BP6" s="70"/>
      <c r="BQ6" s="70"/>
      <c r="BR6" s="70"/>
      <c r="BS6" s="70"/>
      <c r="BT6" s="72"/>
      <c r="BU6" s="70"/>
      <c r="BV6" s="70"/>
      <c r="BW6" s="70"/>
      <c r="BX6" s="70"/>
      <c r="BY6" s="70"/>
      <c r="BZ6" s="70"/>
      <c r="CA6" s="72"/>
      <c r="CB6" s="70"/>
      <c r="CC6" s="70"/>
      <c r="CD6" s="70"/>
      <c r="CE6" s="70"/>
      <c r="CF6" s="70"/>
      <c r="CG6" s="70"/>
      <c r="CH6" s="72"/>
      <c r="CI6" s="70"/>
      <c r="CJ6" s="70"/>
      <c r="CK6" s="70"/>
      <c r="CL6" s="70"/>
      <c r="CM6" s="70"/>
      <c r="CN6" s="70"/>
      <c r="CO6" s="72"/>
      <c r="CP6" s="70"/>
      <c r="CQ6" s="70"/>
      <c r="CR6" s="70"/>
      <c r="CS6" s="70"/>
      <c r="CT6" s="70"/>
      <c r="CU6" s="70"/>
      <c r="CV6" s="72"/>
      <c r="CW6" s="70"/>
      <c r="CX6" s="70"/>
      <c r="CY6" s="70"/>
      <c r="CZ6" s="70"/>
      <c r="DA6" s="70"/>
      <c r="DB6" s="70"/>
      <c r="DC6" s="72"/>
      <c r="DD6" s="70"/>
      <c r="DE6" s="70"/>
      <c r="DF6" s="70"/>
      <c r="DG6" s="70"/>
      <c r="DH6" s="70"/>
      <c r="DI6" s="70"/>
      <c r="DJ6" s="72"/>
      <c r="DK6" s="75">
        <f t="shared" si="0"/>
        <v>1200300</v>
      </c>
      <c r="DL6" s="75">
        <f t="shared" si="0"/>
        <v>1400000</v>
      </c>
      <c r="DM6" s="75">
        <f t="shared" si="0"/>
        <v>416666.66666666669</v>
      </c>
      <c r="DN6" s="75">
        <f t="shared" si="0"/>
        <v>274350</v>
      </c>
      <c r="DO6" s="75">
        <f t="shared" ref="DO6:DO13" si="1">DN6-DM6</f>
        <v>-142316.66666666669</v>
      </c>
      <c r="DP6" s="75">
        <f t="shared" ref="DP6:DP13" si="2">DO6/DM6*100</f>
        <v>-34.156000000000006</v>
      </c>
      <c r="DQ6" s="75" t="str">
        <f t="shared" ref="DQ6:DQ15" si="3">IF((DP6&gt;0),"OK","Not OK")</f>
        <v>Not OK</v>
      </c>
    </row>
    <row r="7" spans="1:121" s="76" customFormat="1" ht="13.5" customHeight="1" x14ac:dyDescent="0.25">
      <c r="A7" s="69" t="s">
        <v>509</v>
      </c>
      <c r="B7" s="69" t="s">
        <v>510</v>
      </c>
      <c r="C7" s="70">
        <v>2675608</v>
      </c>
      <c r="D7" s="70">
        <v>2500000</v>
      </c>
      <c r="E7" s="70">
        <v>208333.33333333334</v>
      </c>
      <c r="F7" s="70">
        <v>165345.75</v>
      </c>
      <c r="G7" s="70">
        <v>-42987.583333333336</v>
      </c>
      <c r="H7" s="70">
        <v>-20.634039999999999</v>
      </c>
      <c r="I7" s="71" t="s">
        <v>508</v>
      </c>
      <c r="J7" s="70">
        <v>2675608</v>
      </c>
      <c r="K7" s="70">
        <v>2500000</v>
      </c>
      <c r="L7" s="70">
        <v>416666.66666666669</v>
      </c>
      <c r="M7" s="70">
        <v>296059.51</v>
      </c>
      <c r="N7" s="70">
        <v>-120607.15666666668</v>
      </c>
      <c r="O7" s="70">
        <v>-28.945717599999998</v>
      </c>
      <c r="P7" s="72" t="s">
        <v>508</v>
      </c>
      <c r="Q7" s="70">
        <v>2675608</v>
      </c>
      <c r="R7" s="70">
        <v>2500000</v>
      </c>
      <c r="S7" s="70">
        <v>625000</v>
      </c>
      <c r="T7" s="70">
        <v>382895.26</v>
      </c>
      <c r="U7" s="70">
        <v>-242104.74</v>
      </c>
      <c r="V7" s="70"/>
      <c r="W7" s="72"/>
      <c r="X7" s="70">
        <v>2675608</v>
      </c>
      <c r="Y7" s="70">
        <v>2500000</v>
      </c>
      <c r="Z7" s="70">
        <v>833333.33333333337</v>
      </c>
      <c r="AA7" s="70">
        <v>446669.81</v>
      </c>
      <c r="AB7" s="70">
        <v>-386663.52333333337</v>
      </c>
      <c r="AC7" s="70">
        <v>-46.399622800000003</v>
      </c>
      <c r="AD7" s="72" t="s">
        <v>508</v>
      </c>
      <c r="AE7" s="70">
        <v>2675608</v>
      </c>
      <c r="AF7" s="70">
        <v>2500000</v>
      </c>
      <c r="AG7" s="70">
        <v>1041666.6666666666</v>
      </c>
      <c r="AH7" s="70">
        <v>452965.81</v>
      </c>
      <c r="AI7" s="70">
        <v>-588700.85666666669</v>
      </c>
      <c r="AJ7" s="70">
        <v>-56.515282239999998</v>
      </c>
      <c r="AK7" s="72" t="s">
        <v>508</v>
      </c>
      <c r="AL7" s="70">
        <v>2262717.25</v>
      </c>
      <c r="AM7" s="70">
        <v>2500000</v>
      </c>
      <c r="AN7" s="70">
        <v>1250000</v>
      </c>
      <c r="AO7" s="73">
        <v>462155.81</v>
      </c>
      <c r="AP7" s="73">
        <v>-787844.19</v>
      </c>
      <c r="AQ7" s="73">
        <v>-63.027535200000003</v>
      </c>
      <c r="AR7" s="74" t="s">
        <v>508</v>
      </c>
      <c r="AS7" s="73">
        <v>2262717.25</v>
      </c>
      <c r="AT7" s="73">
        <v>2500000</v>
      </c>
      <c r="AU7" s="73">
        <v>833333.33333333337</v>
      </c>
      <c r="AV7" s="73">
        <v>312183.81</v>
      </c>
      <c r="AW7" s="70">
        <v>-386663.52333333337</v>
      </c>
      <c r="AX7" s="70">
        <v>-46.399622800000003</v>
      </c>
      <c r="AY7" s="71" t="s">
        <v>508</v>
      </c>
      <c r="AZ7" s="70"/>
      <c r="BA7" s="70"/>
      <c r="BB7" s="70"/>
      <c r="BC7" s="70"/>
      <c r="BD7" s="70"/>
      <c r="BE7" s="70"/>
      <c r="BF7" s="72"/>
      <c r="BG7" s="70"/>
      <c r="BH7" s="70"/>
      <c r="BI7" s="70"/>
      <c r="BJ7" s="70"/>
      <c r="BK7" s="70"/>
      <c r="BL7" s="70"/>
      <c r="BM7" s="72"/>
      <c r="BN7" s="70"/>
      <c r="BO7" s="70"/>
      <c r="BP7" s="70"/>
      <c r="BQ7" s="70"/>
      <c r="BR7" s="70"/>
      <c r="BS7" s="70"/>
      <c r="BT7" s="72"/>
      <c r="BU7" s="70"/>
      <c r="BV7" s="70"/>
      <c r="BW7" s="70"/>
      <c r="BX7" s="70"/>
      <c r="BY7" s="70"/>
      <c r="BZ7" s="77"/>
      <c r="CA7" s="72"/>
      <c r="CB7" s="70"/>
      <c r="CC7" s="70"/>
      <c r="CD7" s="70"/>
      <c r="CE7" s="70"/>
      <c r="CF7" s="70"/>
      <c r="CG7" s="70"/>
      <c r="CH7" s="72"/>
      <c r="CI7" s="70"/>
      <c r="CJ7" s="70"/>
      <c r="CK7" s="70"/>
      <c r="CL7" s="70"/>
      <c r="CM7" s="70"/>
      <c r="CN7" s="70"/>
      <c r="CO7" s="72"/>
      <c r="CP7" s="70"/>
      <c r="CQ7" s="70"/>
      <c r="CR7" s="70"/>
      <c r="CS7" s="70"/>
      <c r="CT7" s="70"/>
      <c r="CU7" s="77"/>
      <c r="CV7" s="72"/>
      <c r="CW7" s="70"/>
      <c r="CX7" s="70"/>
      <c r="CY7" s="70"/>
      <c r="CZ7" s="70"/>
      <c r="DA7" s="70"/>
      <c r="DB7" s="70"/>
      <c r="DC7" s="72"/>
      <c r="DD7" s="70"/>
      <c r="DE7" s="70"/>
      <c r="DF7" s="70"/>
      <c r="DG7" s="70"/>
      <c r="DH7" s="70"/>
      <c r="DI7" s="70"/>
      <c r="DJ7" s="72"/>
      <c r="DK7" s="75">
        <f t="shared" si="0"/>
        <v>17903474.5</v>
      </c>
      <c r="DL7" s="75">
        <f t="shared" si="0"/>
        <v>17500000</v>
      </c>
      <c r="DM7" s="75">
        <f t="shared" si="0"/>
        <v>5208333.333333333</v>
      </c>
      <c r="DN7" s="75">
        <f t="shared" si="0"/>
        <v>2518275.7600000002</v>
      </c>
      <c r="DO7" s="75">
        <f t="shared" si="1"/>
        <v>-2690057.5733333328</v>
      </c>
      <c r="DP7" s="75">
        <f t="shared" si="2"/>
        <v>-51.649105407999997</v>
      </c>
      <c r="DQ7" s="75" t="str">
        <f t="shared" si="3"/>
        <v>Not OK</v>
      </c>
    </row>
    <row r="8" spans="1:121" s="76" customFormat="1" ht="13.5" customHeight="1" x14ac:dyDescent="0.25">
      <c r="A8" s="69" t="s">
        <v>511</v>
      </c>
      <c r="B8" s="69" t="s">
        <v>512</v>
      </c>
      <c r="C8" s="70">
        <v>33955012.310000002</v>
      </c>
      <c r="D8" s="70">
        <v>38000000</v>
      </c>
      <c r="E8" s="70">
        <v>3166666.6666666665</v>
      </c>
      <c r="F8" s="70">
        <v>3917251.02</v>
      </c>
      <c r="G8" s="70">
        <v>750584.35333333339</v>
      </c>
      <c r="H8" s="70">
        <v>23.702663789473682</v>
      </c>
      <c r="I8" s="71" t="s">
        <v>505</v>
      </c>
      <c r="J8" s="70">
        <v>33955012.310000002</v>
      </c>
      <c r="K8" s="70">
        <v>38000000</v>
      </c>
      <c r="L8" s="70">
        <v>6333333.333333333</v>
      </c>
      <c r="M8" s="70">
        <v>6121471.8999999994</v>
      </c>
      <c r="N8" s="70">
        <v>-211861.43333333335</v>
      </c>
      <c r="O8" s="70">
        <v>-3.3451805263157897</v>
      </c>
      <c r="P8" s="72" t="s">
        <v>508</v>
      </c>
      <c r="Q8" s="70">
        <v>33955012.310000002</v>
      </c>
      <c r="R8" s="70">
        <v>38000000</v>
      </c>
      <c r="S8" s="70">
        <v>9500000</v>
      </c>
      <c r="T8" s="70">
        <v>8852886.7500000019</v>
      </c>
      <c r="U8" s="70">
        <v>-647113.25</v>
      </c>
      <c r="V8" s="70"/>
      <c r="W8" s="72"/>
      <c r="X8" s="70">
        <v>33955012.310000002</v>
      </c>
      <c r="Y8" s="70">
        <v>38000000</v>
      </c>
      <c r="Z8" s="70">
        <v>12666666.666666668</v>
      </c>
      <c r="AA8" s="70">
        <v>11141563.279999999</v>
      </c>
      <c r="AB8" s="70">
        <v>-1525103.3866666665</v>
      </c>
      <c r="AC8" s="70">
        <v>-12.040289894736842</v>
      </c>
      <c r="AD8" s="72" t="s">
        <v>508</v>
      </c>
      <c r="AE8" s="70">
        <v>33955012.310000002</v>
      </c>
      <c r="AF8" s="70">
        <v>38000000</v>
      </c>
      <c r="AG8" s="70">
        <v>15833333.333333334</v>
      </c>
      <c r="AH8" s="70">
        <v>13560897.42</v>
      </c>
      <c r="AI8" s="70">
        <v>-2272435.9133333331</v>
      </c>
      <c r="AJ8" s="70">
        <v>-14.352226821052632</v>
      </c>
      <c r="AK8" s="72" t="s">
        <v>508</v>
      </c>
      <c r="AL8" s="70">
        <v>34797746.159999996</v>
      </c>
      <c r="AM8" s="70">
        <v>38000000</v>
      </c>
      <c r="AN8" s="70">
        <v>19000000</v>
      </c>
      <c r="AO8" s="70">
        <v>18681683.710000001</v>
      </c>
      <c r="AP8" s="70">
        <v>-318316.28999999998</v>
      </c>
      <c r="AQ8" s="70">
        <v>-1.6753488947368422</v>
      </c>
      <c r="AR8" s="72" t="s">
        <v>508</v>
      </c>
      <c r="AS8" s="70">
        <v>34797746.159999996</v>
      </c>
      <c r="AT8" s="70">
        <v>38000000</v>
      </c>
      <c r="AU8" s="70">
        <v>12666666.666666668</v>
      </c>
      <c r="AV8" s="70">
        <v>21680033.960000001</v>
      </c>
      <c r="AW8" s="70">
        <v>-1525103.3866666665</v>
      </c>
      <c r="AX8" s="70">
        <v>-12.040289894736842</v>
      </c>
      <c r="AY8" s="71" t="s">
        <v>508</v>
      </c>
      <c r="AZ8" s="70"/>
      <c r="BA8" s="70"/>
      <c r="BB8" s="70"/>
      <c r="BC8" s="70"/>
      <c r="BD8" s="70"/>
      <c r="BE8" s="70"/>
      <c r="BF8" s="72"/>
      <c r="BG8" s="70"/>
      <c r="BH8" s="70"/>
      <c r="BI8" s="70"/>
      <c r="BJ8" s="70"/>
      <c r="BK8" s="70"/>
      <c r="BL8" s="70"/>
      <c r="BM8" s="72"/>
      <c r="BN8" s="70"/>
      <c r="BO8" s="70"/>
      <c r="BP8" s="70"/>
      <c r="BQ8" s="70"/>
      <c r="BR8" s="70"/>
      <c r="BS8" s="70"/>
      <c r="BT8" s="72"/>
      <c r="BU8" s="70"/>
      <c r="BV8" s="70"/>
      <c r="BW8" s="70"/>
      <c r="BX8" s="70"/>
      <c r="BY8" s="70"/>
      <c r="BZ8" s="70"/>
      <c r="CA8" s="72"/>
      <c r="CB8" s="70"/>
      <c r="CC8" s="70"/>
      <c r="CD8" s="70"/>
      <c r="CE8" s="70"/>
      <c r="CF8" s="70"/>
      <c r="CG8" s="70"/>
      <c r="CH8" s="72"/>
      <c r="CI8" s="70"/>
      <c r="CJ8" s="70"/>
      <c r="CK8" s="70"/>
      <c r="CL8" s="70"/>
      <c r="CM8" s="70"/>
      <c r="CN8" s="70"/>
      <c r="CO8" s="72"/>
      <c r="CP8" s="70"/>
      <c r="CQ8" s="70"/>
      <c r="CR8" s="70"/>
      <c r="CS8" s="70"/>
      <c r="CT8" s="70"/>
      <c r="CU8" s="70"/>
      <c r="CV8" s="72"/>
      <c r="CW8" s="70"/>
      <c r="CX8" s="70"/>
      <c r="CY8" s="70"/>
      <c r="CZ8" s="70"/>
      <c r="DA8" s="70"/>
      <c r="DB8" s="70"/>
      <c r="DC8" s="72"/>
      <c r="DD8" s="70"/>
      <c r="DE8" s="70"/>
      <c r="DF8" s="70"/>
      <c r="DG8" s="70"/>
      <c r="DH8" s="70"/>
      <c r="DI8" s="70"/>
      <c r="DJ8" s="72"/>
      <c r="DK8" s="75">
        <f t="shared" ref="DK8:DN13" si="4">C9+J8+Q8+X8+AE8+AL8+AS8+AZ8+BG8+BN8+BU8+CB8+CI8+CP8+CW8+DD8</f>
        <v>246982944.23000002</v>
      </c>
      <c r="DL8" s="75">
        <f t="shared" si="4"/>
        <v>268000000</v>
      </c>
      <c r="DM8" s="75">
        <f t="shared" si="4"/>
        <v>79333333.333333328</v>
      </c>
      <c r="DN8" s="75">
        <f t="shared" si="4"/>
        <v>81625123.180000007</v>
      </c>
      <c r="DO8" s="75">
        <f t="shared" si="1"/>
        <v>2291789.8466666788</v>
      </c>
      <c r="DP8" s="75">
        <f t="shared" si="2"/>
        <v>2.8888107310924527</v>
      </c>
      <c r="DQ8" s="75" t="str">
        <f t="shared" si="3"/>
        <v>OK</v>
      </c>
    </row>
    <row r="9" spans="1:121" s="76" customFormat="1" ht="13.5" customHeight="1" x14ac:dyDescent="0.25">
      <c r="A9" s="69" t="s">
        <v>513</v>
      </c>
      <c r="B9" s="69" t="s">
        <v>514</v>
      </c>
      <c r="C9" s="70">
        <v>41567402.670000002</v>
      </c>
      <c r="D9" s="70">
        <v>40000000</v>
      </c>
      <c r="E9" s="70">
        <v>3333333.3333333335</v>
      </c>
      <c r="F9" s="70">
        <v>1586586.1600000001</v>
      </c>
      <c r="G9" s="70">
        <v>-1746747.1733333333</v>
      </c>
      <c r="H9" s="70">
        <v>-52.4024152</v>
      </c>
      <c r="I9" s="71" t="s">
        <v>508</v>
      </c>
      <c r="J9" s="70">
        <v>41567402.670000002</v>
      </c>
      <c r="K9" s="70">
        <v>40000000</v>
      </c>
      <c r="L9" s="70">
        <v>6666666.666666667</v>
      </c>
      <c r="M9" s="70">
        <v>5931589.5099999998</v>
      </c>
      <c r="N9" s="70">
        <v>-735077.15666666662</v>
      </c>
      <c r="O9" s="70">
        <v>-11.02615735</v>
      </c>
      <c r="P9" s="72" t="s">
        <v>508</v>
      </c>
      <c r="Q9" s="70">
        <v>41567402.670000002</v>
      </c>
      <c r="R9" s="70">
        <v>40000000</v>
      </c>
      <c r="S9" s="70">
        <v>10000000</v>
      </c>
      <c r="T9" s="70">
        <v>8319242.8099999996</v>
      </c>
      <c r="U9" s="70">
        <v>-1680757.19</v>
      </c>
      <c r="V9" s="70"/>
      <c r="W9" s="72"/>
      <c r="X9" s="70">
        <v>41567402.670000002</v>
      </c>
      <c r="Y9" s="70">
        <v>40000000</v>
      </c>
      <c r="Z9" s="70">
        <v>13333333.333333334</v>
      </c>
      <c r="AA9" s="70">
        <v>12666311.539999999</v>
      </c>
      <c r="AB9" s="70">
        <v>-667021.79333333333</v>
      </c>
      <c r="AC9" s="70">
        <v>-5.00266345</v>
      </c>
      <c r="AD9" s="72" t="s">
        <v>508</v>
      </c>
      <c r="AE9" s="70">
        <v>41567402.670000002</v>
      </c>
      <c r="AF9" s="70">
        <v>40000000</v>
      </c>
      <c r="AG9" s="70">
        <v>16666666.666666666</v>
      </c>
      <c r="AH9" s="70">
        <v>15764961.690000001</v>
      </c>
      <c r="AI9" s="70">
        <v>-901704.97666666668</v>
      </c>
      <c r="AJ9" s="70">
        <v>-5.4102298600000003</v>
      </c>
      <c r="AK9" s="72" t="s">
        <v>508</v>
      </c>
      <c r="AL9" s="70">
        <v>42137006.490000002</v>
      </c>
      <c r="AM9" s="70">
        <v>40000000</v>
      </c>
      <c r="AN9" s="70">
        <v>20000000</v>
      </c>
      <c r="AO9" s="73">
        <v>23579042.130000003</v>
      </c>
      <c r="AP9" s="73">
        <v>3579042.13</v>
      </c>
      <c r="AQ9" s="73">
        <v>17.895210649999999</v>
      </c>
      <c r="AR9" s="74" t="s">
        <v>505</v>
      </c>
      <c r="AS9" s="73">
        <v>42137006.490000002</v>
      </c>
      <c r="AT9" s="73">
        <v>40000000</v>
      </c>
      <c r="AU9" s="73">
        <v>13333333.333333334</v>
      </c>
      <c r="AV9" s="73">
        <v>22932908.520000003</v>
      </c>
      <c r="AW9" s="70">
        <v>-667021.79333333333</v>
      </c>
      <c r="AX9" s="70">
        <v>-5.00266345</v>
      </c>
      <c r="AY9" s="71" t="s">
        <v>508</v>
      </c>
      <c r="AZ9" s="70"/>
      <c r="BA9" s="70"/>
      <c r="BB9" s="70"/>
      <c r="BC9" s="70"/>
      <c r="BD9" s="70"/>
      <c r="BE9" s="70"/>
      <c r="BF9" s="72"/>
      <c r="BG9" s="70"/>
      <c r="BH9" s="70"/>
      <c r="BI9" s="70"/>
      <c r="BJ9" s="70"/>
      <c r="BK9" s="70"/>
      <c r="BL9" s="70"/>
      <c r="BM9" s="72"/>
      <c r="BN9" s="70"/>
      <c r="BO9" s="70"/>
      <c r="BP9" s="70"/>
      <c r="BQ9" s="70"/>
      <c r="BR9" s="70"/>
      <c r="BS9" s="70"/>
      <c r="BT9" s="72"/>
      <c r="BU9" s="70"/>
      <c r="BV9" s="70"/>
      <c r="BW9" s="70"/>
      <c r="BX9" s="70"/>
      <c r="BY9" s="70"/>
      <c r="BZ9" s="70"/>
      <c r="CA9" s="72"/>
      <c r="CB9" s="70"/>
      <c r="CC9" s="70"/>
      <c r="CD9" s="70"/>
      <c r="CE9" s="70"/>
      <c r="CF9" s="70"/>
      <c r="CG9" s="70"/>
      <c r="CH9" s="72"/>
      <c r="CI9" s="70"/>
      <c r="CJ9" s="70"/>
      <c r="CK9" s="70"/>
      <c r="CL9" s="70"/>
      <c r="CM9" s="70"/>
      <c r="CN9" s="70"/>
      <c r="CO9" s="72"/>
      <c r="CP9" s="70"/>
      <c r="CQ9" s="70"/>
      <c r="CR9" s="70"/>
      <c r="CS9" s="70"/>
      <c r="CT9" s="70"/>
      <c r="CU9" s="70"/>
      <c r="CV9" s="72"/>
      <c r="CW9" s="70"/>
      <c r="CX9" s="70"/>
      <c r="CY9" s="70"/>
      <c r="CZ9" s="70"/>
      <c r="DA9" s="70"/>
      <c r="DB9" s="70"/>
      <c r="DC9" s="72"/>
      <c r="DD9" s="70"/>
      <c r="DE9" s="70"/>
      <c r="DF9" s="70"/>
      <c r="DG9" s="70"/>
      <c r="DH9" s="70"/>
      <c r="DI9" s="70"/>
      <c r="DJ9" s="72"/>
      <c r="DK9" s="75">
        <f t="shared" si="4"/>
        <v>251794132.99000001</v>
      </c>
      <c r="DL9" s="75">
        <f t="shared" si="4"/>
        <v>240500000</v>
      </c>
      <c r="DM9" s="75">
        <f t="shared" si="4"/>
        <v>80041666.666666672</v>
      </c>
      <c r="DN9" s="75">
        <f t="shared" si="4"/>
        <v>89230241.200000003</v>
      </c>
      <c r="DO9" s="75">
        <f t="shared" si="1"/>
        <v>9188574.5333333313</v>
      </c>
      <c r="DP9" s="75">
        <f t="shared" si="2"/>
        <v>11.479739135866733</v>
      </c>
      <c r="DQ9" s="75" t="str">
        <f t="shared" si="3"/>
        <v>OK</v>
      </c>
    </row>
    <row r="10" spans="1:121" s="76" customFormat="1" ht="13.5" customHeight="1" x14ac:dyDescent="0.25">
      <c r="A10" s="69" t="s">
        <v>515</v>
      </c>
      <c r="B10" s="69" t="s">
        <v>516</v>
      </c>
      <c r="C10" s="70">
        <v>1250509.33</v>
      </c>
      <c r="D10" s="70">
        <v>500000</v>
      </c>
      <c r="E10" s="70">
        <v>41666.666666666664</v>
      </c>
      <c r="F10" s="70">
        <v>36185</v>
      </c>
      <c r="G10" s="70">
        <v>-5481.666666666667</v>
      </c>
      <c r="H10" s="70">
        <v>-13.156000000000001</v>
      </c>
      <c r="I10" s="71" t="s">
        <v>508</v>
      </c>
      <c r="J10" s="70">
        <v>1250509.33</v>
      </c>
      <c r="K10" s="70">
        <v>500000</v>
      </c>
      <c r="L10" s="70">
        <v>83333.333333333343</v>
      </c>
      <c r="M10" s="70">
        <v>60172</v>
      </c>
      <c r="N10" s="70">
        <v>-23161.333333333336</v>
      </c>
      <c r="O10" s="70">
        <v>-27.793600000000001</v>
      </c>
      <c r="P10" s="72" t="s">
        <v>508</v>
      </c>
      <c r="Q10" s="70">
        <v>1250509.33</v>
      </c>
      <c r="R10" s="70">
        <v>500000</v>
      </c>
      <c r="S10" s="70">
        <v>125000</v>
      </c>
      <c r="T10" s="70">
        <v>105996</v>
      </c>
      <c r="U10" s="70">
        <v>-19004</v>
      </c>
      <c r="V10" s="70"/>
      <c r="W10" s="72"/>
      <c r="X10" s="70">
        <v>1250509.33</v>
      </c>
      <c r="Y10" s="70">
        <v>500000</v>
      </c>
      <c r="Z10" s="70">
        <v>166666.66666666669</v>
      </c>
      <c r="AA10" s="70">
        <v>156851</v>
      </c>
      <c r="AB10" s="70">
        <v>-9815.6666666666679</v>
      </c>
      <c r="AC10" s="70">
        <v>-5.8894000000000002</v>
      </c>
      <c r="AD10" s="72" t="s">
        <v>508</v>
      </c>
      <c r="AE10" s="70">
        <v>1250509.33</v>
      </c>
      <c r="AF10" s="70">
        <v>500000</v>
      </c>
      <c r="AG10" s="70">
        <v>208333.33333333334</v>
      </c>
      <c r="AH10" s="70">
        <v>196651</v>
      </c>
      <c r="AI10" s="70">
        <v>-11682.333333333334</v>
      </c>
      <c r="AJ10" s="70">
        <v>-5.6075200000000001</v>
      </c>
      <c r="AK10" s="72" t="s">
        <v>508</v>
      </c>
      <c r="AL10" s="70">
        <v>1082775</v>
      </c>
      <c r="AM10" s="70">
        <v>500000</v>
      </c>
      <c r="AN10" s="70">
        <v>250000</v>
      </c>
      <c r="AO10" s="70">
        <v>234936</v>
      </c>
      <c r="AP10" s="70">
        <v>-15064</v>
      </c>
      <c r="AQ10" s="70">
        <v>-6.0255999999999998</v>
      </c>
      <c r="AR10" s="72" t="s">
        <v>508</v>
      </c>
      <c r="AS10" s="70">
        <v>1082775</v>
      </c>
      <c r="AT10" s="70">
        <v>500000</v>
      </c>
      <c r="AU10" s="70">
        <v>166666.66666666669</v>
      </c>
      <c r="AV10" s="70">
        <v>268583</v>
      </c>
      <c r="AW10" s="70">
        <v>-9815.6666666666679</v>
      </c>
      <c r="AX10" s="70">
        <v>-5.8894000000000002</v>
      </c>
      <c r="AY10" s="71" t="s">
        <v>508</v>
      </c>
      <c r="AZ10" s="70"/>
      <c r="BA10" s="70"/>
      <c r="BB10" s="70"/>
      <c r="BC10" s="70"/>
      <c r="BD10" s="70"/>
      <c r="BE10" s="70"/>
      <c r="BF10" s="72"/>
      <c r="BG10" s="70"/>
      <c r="BH10" s="70"/>
      <c r="BI10" s="70"/>
      <c r="BJ10" s="70"/>
      <c r="BK10" s="70"/>
      <c r="BL10" s="70"/>
      <c r="BM10" s="72"/>
      <c r="BN10" s="70"/>
      <c r="BO10" s="70"/>
      <c r="BP10" s="70"/>
      <c r="BQ10" s="70"/>
      <c r="BR10" s="70"/>
      <c r="BS10" s="70"/>
      <c r="BT10" s="72"/>
      <c r="BU10" s="70"/>
      <c r="BV10" s="70"/>
      <c r="BW10" s="70"/>
      <c r="BX10" s="70"/>
      <c r="BY10" s="70"/>
      <c r="BZ10" s="70"/>
      <c r="CA10" s="72"/>
      <c r="CB10" s="70"/>
      <c r="CC10" s="70"/>
      <c r="CD10" s="70"/>
      <c r="CE10" s="70"/>
      <c r="CF10" s="70"/>
      <c r="CG10" s="70"/>
      <c r="CH10" s="72"/>
      <c r="CI10" s="70"/>
      <c r="CJ10" s="70"/>
      <c r="CK10" s="70"/>
      <c r="CL10" s="70"/>
      <c r="CM10" s="70"/>
      <c r="CN10" s="70"/>
      <c r="CO10" s="72"/>
      <c r="CP10" s="70"/>
      <c r="CQ10" s="70"/>
      <c r="CR10" s="70"/>
      <c r="CS10" s="70"/>
      <c r="CT10" s="70"/>
      <c r="CU10" s="70"/>
      <c r="CV10" s="72"/>
      <c r="CW10" s="70"/>
      <c r="CX10" s="70"/>
      <c r="CY10" s="70"/>
      <c r="CZ10" s="70"/>
      <c r="DA10" s="70"/>
      <c r="DB10" s="77"/>
      <c r="DC10" s="72"/>
      <c r="DD10" s="70"/>
      <c r="DE10" s="70"/>
      <c r="DF10" s="70"/>
      <c r="DG10" s="70"/>
      <c r="DH10" s="70"/>
      <c r="DI10" s="70"/>
      <c r="DJ10" s="72"/>
      <c r="DK10" s="75">
        <f t="shared" si="4"/>
        <v>53166414.43999999</v>
      </c>
      <c r="DL10" s="75">
        <f t="shared" si="4"/>
        <v>51000000</v>
      </c>
      <c r="DM10" s="75">
        <f t="shared" si="4"/>
        <v>5000000.0000000009</v>
      </c>
      <c r="DN10" s="75">
        <f t="shared" si="4"/>
        <v>4418842.41</v>
      </c>
      <c r="DO10" s="75">
        <f t="shared" si="1"/>
        <v>-581157.59000000078</v>
      </c>
      <c r="DP10" s="75">
        <f t="shared" si="2"/>
        <v>-11.623151800000013</v>
      </c>
      <c r="DQ10" s="75" t="str">
        <f t="shared" si="3"/>
        <v>Not OK</v>
      </c>
    </row>
    <row r="11" spans="1:121" s="76" customFormat="1" ht="13.5" customHeight="1" x14ac:dyDescent="0.25">
      <c r="A11" s="69" t="s">
        <v>517</v>
      </c>
      <c r="B11" s="69" t="s">
        <v>518</v>
      </c>
      <c r="C11" s="70">
        <v>45998827.119999997</v>
      </c>
      <c r="D11" s="70">
        <v>48000000</v>
      </c>
      <c r="E11" s="70">
        <v>4000000</v>
      </c>
      <c r="F11" s="70">
        <v>3395653.41</v>
      </c>
      <c r="G11" s="70">
        <v>-604346.59</v>
      </c>
      <c r="H11" s="70">
        <v>-15.108664750000001</v>
      </c>
      <c r="I11" s="71" t="s">
        <v>508</v>
      </c>
      <c r="J11" s="70">
        <v>45998827.119999997</v>
      </c>
      <c r="K11" s="70">
        <v>48000000</v>
      </c>
      <c r="L11" s="70">
        <v>8000000</v>
      </c>
      <c r="M11" s="70">
        <v>7305719.4399999995</v>
      </c>
      <c r="N11" s="70">
        <v>-694280.56</v>
      </c>
      <c r="O11" s="70">
        <v>-8.6785069999999997</v>
      </c>
      <c r="P11" s="72" t="s">
        <v>508</v>
      </c>
      <c r="Q11" s="70">
        <v>45998827.119999997</v>
      </c>
      <c r="R11" s="70">
        <v>48000000</v>
      </c>
      <c r="S11" s="70">
        <v>12000000</v>
      </c>
      <c r="T11" s="70">
        <v>10840579.220000001</v>
      </c>
      <c r="U11" s="70">
        <v>-1159420.78</v>
      </c>
      <c r="V11" s="70"/>
      <c r="W11" s="72"/>
      <c r="X11" s="70">
        <v>45998827.119999997</v>
      </c>
      <c r="Y11" s="70">
        <v>48000000</v>
      </c>
      <c r="Z11" s="70">
        <v>16000000</v>
      </c>
      <c r="AA11" s="70">
        <v>14787334.390000001</v>
      </c>
      <c r="AB11" s="70">
        <v>-1212665.6100000001</v>
      </c>
      <c r="AC11" s="70">
        <v>-7.5791600624999997</v>
      </c>
      <c r="AD11" s="72" t="s">
        <v>508</v>
      </c>
      <c r="AE11" s="70">
        <v>45998827.119999997</v>
      </c>
      <c r="AF11" s="70">
        <v>48000000</v>
      </c>
      <c r="AG11" s="70">
        <v>20000000</v>
      </c>
      <c r="AH11" s="70">
        <v>18103688.359999999</v>
      </c>
      <c r="AI11" s="70">
        <v>-1896311.64</v>
      </c>
      <c r="AJ11" s="70">
        <v>-9.4815582000000003</v>
      </c>
      <c r="AK11" s="72" t="s">
        <v>508</v>
      </c>
      <c r="AL11" s="70">
        <v>47022690.630000003</v>
      </c>
      <c r="AM11" s="70">
        <v>48000000</v>
      </c>
      <c r="AN11" s="70">
        <v>24000000</v>
      </c>
      <c r="AO11" s="70">
        <v>22404056.350000001</v>
      </c>
      <c r="AP11" s="70">
        <v>-1595943.65</v>
      </c>
      <c r="AQ11" s="70">
        <v>-6.6497652083333341</v>
      </c>
      <c r="AR11" s="72" t="s">
        <v>508</v>
      </c>
      <c r="AS11" s="70">
        <v>47022690.630000003</v>
      </c>
      <c r="AT11" s="70">
        <v>48000000</v>
      </c>
      <c r="AU11" s="70">
        <v>16000000</v>
      </c>
      <c r="AV11" s="70">
        <v>26432438.130000003</v>
      </c>
      <c r="AW11" s="70">
        <v>-1212665.6100000001</v>
      </c>
      <c r="AX11" s="70">
        <v>-7.5791600624999997</v>
      </c>
      <c r="AY11" s="71" t="s">
        <v>508</v>
      </c>
      <c r="AZ11" s="70"/>
      <c r="BA11" s="70"/>
      <c r="BB11" s="70"/>
      <c r="BC11" s="70"/>
      <c r="BD11" s="70"/>
      <c r="BE11" s="70"/>
      <c r="BF11" s="72"/>
      <c r="BG11" s="70"/>
      <c r="BH11" s="70"/>
      <c r="BI11" s="70"/>
      <c r="BJ11" s="70"/>
      <c r="BK11" s="70"/>
      <c r="BL11" s="70"/>
      <c r="BM11" s="72"/>
      <c r="BN11" s="70"/>
      <c r="BO11" s="70"/>
      <c r="BP11" s="70"/>
      <c r="BQ11" s="70"/>
      <c r="BR11" s="70"/>
      <c r="BS11" s="70"/>
      <c r="BT11" s="72"/>
      <c r="BU11" s="70"/>
      <c r="BV11" s="70"/>
      <c r="BW11" s="70"/>
      <c r="BX11" s="70"/>
      <c r="BY11" s="70"/>
      <c r="BZ11" s="70"/>
      <c r="CA11" s="72"/>
      <c r="CB11" s="70"/>
      <c r="CC11" s="70"/>
      <c r="CD11" s="70"/>
      <c r="CE11" s="70"/>
      <c r="CF11" s="70"/>
      <c r="CG11" s="70"/>
      <c r="CH11" s="72"/>
      <c r="CI11" s="70"/>
      <c r="CJ11" s="70"/>
      <c r="CK11" s="70"/>
      <c r="CL11" s="70"/>
      <c r="CM11" s="70"/>
      <c r="CN11" s="70"/>
      <c r="CO11" s="72"/>
      <c r="CP11" s="70"/>
      <c r="CQ11" s="70"/>
      <c r="CR11" s="70"/>
      <c r="CS11" s="70"/>
      <c r="CT11" s="70"/>
      <c r="CU11" s="70"/>
      <c r="CV11" s="72"/>
      <c r="CW11" s="70"/>
      <c r="CX11" s="70"/>
      <c r="CY11" s="70"/>
      <c r="CZ11" s="70"/>
      <c r="DA11" s="70"/>
      <c r="DB11" s="70"/>
      <c r="DC11" s="72"/>
      <c r="DD11" s="70"/>
      <c r="DE11" s="70"/>
      <c r="DF11" s="70"/>
      <c r="DG11" s="70"/>
      <c r="DH11" s="70"/>
      <c r="DI11" s="70"/>
      <c r="DJ11" s="72"/>
      <c r="DK11" s="75">
        <f t="shared" si="4"/>
        <v>423661452.29000002</v>
      </c>
      <c r="DL11" s="75">
        <f t="shared" si="4"/>
        <v>440500000</v>
      </c>
      <c r="DM11" s="75">
        <f t="shared" si="4"/>
        <v>108708333.33333334</v>
      </c>
      <c r="DN11" s="75">
        <f t="shared" si="4"/>
        <v>112158642.34</v>
      </c>
      <c r="DO11" s="75">
        <f t="shared" si="1"/>
        <v>3450309.0066666603</v>
      </c>
      <c r="DP11" s="75">
        <f t="shared" si="2"/>
        <v>3.1739139961671077</v>
      </c>
      <c r="DQ11" s="75" t="str">
        <f t="shared" si="3"/>
        <v>OK</v>
      </c>
    </row>
    <row r="12" spans="1:121" s="76" customFormat="1" ht="13.5" customHeight="1" x14ac:dyDescent="0.25">
      <c r="A12" s="69" t="s">
        <v>519</v>
      </c>
      <c r="B12" s="69" t="s">
        <v>520</v>
      </c>
      <c r="C12" s="70">
        <v>145620762.55000001</v>
      </c>
      <c r="D12" s="70">
        <v>152500000</v>
      </c>
      <c r="E12" s="70">
        <v>12708333.333333334</v>
      </c>
      <c r="F12" s="70">
        <v>12284826.449999999</v>
      </c>
      <c r="G12" s="70">
        <v>-423506.88333333336</v>
      </c>
      <c r="H12" s="70">
        <v>-3.3325131803278687</v>
      </c>
      <c r="I12" s="71" t="s">
        <v>508</v>
      </c>
      <c r="J12" s="70">
        <v>145620762.55000001</v>
      </c>
      <c r="K12" s="70">
        <v>152500000</v>
      </c>
      <c r="L12" s="70">
        <v>25416666.666666668</v>
      </c>
      <c r="M12" s="70">
        <v>24571388.710000001</v>
      </c>
      <c r="N12" s="70">
        <v>-845277.95666666667</v>
      </c>
      <c r="O12" s="70">
        <v>-3.3256837639344261</v>
      </c>
      <c r="P12" s="72" t="s">
        <v>508</v>
      </c>
      <c r="Q12" s="70">
        <v>145620762.55000001</v>
      </c>
      <c r="R12" s="70">
        <v>152500000</v>
      </c>
      <c r="S12" s="70">
        <v>38125000</v>
      </c>
      <c r="T12" s="70">
        <v>36869021.609999999</v>
      </c>
      <c r="U12" s="70">
        <v>-1255978.3899999999</v>
      </c>
      <c r="V12" s="70"/>
      <c r="W12" s="72"/>
      <c r="X12" s="70">
        <v>145620762.55000001</v>
      </c>
      <c r="Y12" s="70">
        <v>152500000</v>
      </c>
      <c r="Z12" s="70">
        <v>50833333.333333336</v>
      </c>
      <c r="AA12" s="70">
        <v>49108141.609999999</v>
      </c>
      <c r="AB12" s="70">
        <v>-1725191.7233333332</v>
      </c>
      <c r="AC12" s="70">
        <v>-3.3938197836065576</v>
      </c>
      <c r="AD12" s="72" t="s">
        <v>508</v>
      </c>
      <c r="AE12" s="70">
        <v>145620762.55000001</v>
      </c>
      <c r="AF12" s="70">
        <v>152500000</v>
      </c>
      <c r="AG12" s="70">
        <v>63541666.666666664</v>
      </c>
      <c r="AH12" s="70">
        <v>61470200.159999996</v>
      </c>
      <c r="AI12" s="70">
        <v>-2071466.5066666666</v>
      </c>
      <c r="AJ12" s="70">
        <v>-3.2600128629508198</v>
      </c>
      <c r="AK12" s="72" t="s">
        <v>508</v>
      </c>
      <c r="AL12" s="70">
        <v>147483060.63</v>
      </c>
      <c r="AM12" s="70">
        <v>152500000</v>
      </c>
      <c r="AN12" s="70">
        <v>76250000</v>
      </c>
      <c r="AO12" s="70">
        <v>73872253.159999996</v>
      </c>
      <c r="AP12" s="70">
        <v>-2377746.84</v>
      </c>
      <c r="AQ12" s="70">
        <v>-3.1183565114754099</v>
      </c>
      <c r="AR12" s="72" t="s">
        <v>508</v>
      </c>
      <c r="AS12" s="70">
        <v>147483060.63</v>
      </c>
      <c r="AT12" s="70">
        <v>152500000</v>
      </c>
      <c r="AU12" s="70">
        <v>50833333.333333336</v>
      </c>
      <c r="AV12" s="70">
        <v>88416294.280000001</v>
      </c>
      <c r="AW12" s="70">
        <v>-1725191.7233333332</v>
      </c>
      <c r="AX12" s="70">
        <v>-3.3938197836065576</v>
      </c>
      <c r="AY12" s="71" t="s">
        <v>508</v>
      </c>
      <c r="AZ12" s="70"/>
      <c r="BA12" s="70"/>
      <c r="BB12" s="70"/>
      <c r="BC12" s="70"/>
      <c r="BD12" s="70"/>
      <c r="BE12" s="70"/>
      <c r="BF12" s="72"/>
      <c r="BG12" s="70"/>
      <c r="BH12" s="70"/>
      <c r="BI12" s="70"/>
      <c r="BJ12" s="70"/>
      <c r="BK12" s="70"/>
      <c r="BL12" s="70"/>
      <c r="BM12" s="72"/>
      <c r="BN12" s="70"/>
      <c r="BO12" s="70"/>
      <c r="BP12" s="70"/>
      <c r="BQ12" s="70"/>
      <c r="BR12" s="70"/>
      <c r="BS12" s="70"/>
      <c r="BT12" s="72"/>
      <c r="BU12" s="70"/>
      <c r="BV12" s="70"/>
      <c r="BW12" s="70"/>
      <c r="BX12" s="70"/>
      <c r="BY12" s="70"/>
      <c r="BZ12" s="70"/>
      <c r="CA12" s="72"/>
      <c r="CB12" s="70"/>
      <c r="CC12" s="70"/>
      <c r="CD12" s="70"/>
      <c r="CE12" s="70"/>
      <c r="CF12" s="70"/>
      <c r="CG12" s="70"/>
      <c r="CH12" s="72"/>
      <c r="CI12" s="70"/>
      <c r="CJ12" s="70"/>
      <c r="CK12" s="70"/>
      <c r="CL12" s="70"/>
      <c r="CM12" s="70"/>
      <c r="CN12" s="70"/>
      <c r="CO12" s="72"/>
      <c r="CP12" s="70"/>
      <c r="CQ12" s="70"/>
      <c r="CR12" s="70"/>
      <c r="CS12" s="70"/>
      <c r="CT12" s="70"/>
      <c r="CU12" s="70"/>
      <c r="CV12" s="72"/>
      <c r="CW12" s="70"/>
      <c r="CX12" s="70"/>
      <c r="CY12" s="70"/>
      <c r="CZ12" s="70"/>
      <c r="DA12" s="70"/>
      <c r="DB12" s="70"/>
      <c r="DC12" s="72"/>
      <c r="DD12" s="70"/>
      <c r="DE12" s="70"/>
      <c r="DF12" s="70"/>
      <c r="DG12" s="70"/>
      <c r="DH12" s="70"/>
      <c r="DI12" s="70"/>
      <c r="DJ12" s="72"/>
      <c r="DK12" s="75">
        <f t="shared" si="4"/>
        <v>939815639.91000009</v>
      </c>
      <c r="DL12" s="75">
        <f t="shared" si="4"/>
        <v>953300000</v>
      </c>
      <c r="DM12" s="75">
        <f t="shared" si="4"/>
        <v>308191666.66666669</v>
      </c>
      <c r="DN12" s="75">
        <f t="shared" si="4"/>
        <v>335576413.15999997</v>
      </c>
      <c r="DO12" s="75">
        <f t="shared" si="1"/>
        <v>27384746.49333328</v>
      </c>
      <c r="DP12" s="75">
        <f t="shared" si="2"/>
        <v>8.8856219863180215</v>
      </c>
      <c r="DQ12" s="75" t="str">
        <f t="shared" si="3"/>
        <v>OK</v>
      </c>
    </row>
    <row r="13" spans="1:121" s="76" customFormat="1" ht="13.5" customHeight="1" x14ac:dyDescent="0.25">
      <c r="A13" s="69" t="s">
        <v>521</v>
      </c>
      <c r="B13" s="69" t="s">
        <v>522</v>
      </c>
      <c r="C13" s="70">
        <v>62366468.450000003</v>
      </c>
      <c r="D13" s="70">
        <v>38300000</v>
      </c>
      <c r="E13" s="70">
        <v>3191666.6666666665</v>
      </c>
      <c r="F13" s="70">
        <v>1269113.6299999999</v>
      </c>
      <c r="G13" s="70">
        <v>-1922553.0366666666</v>
      </c>
      <c r="H13" s="70">
        <v>-60.236648668407305</v>
      </c>
      <c r="I13" s="71" t="s">
        <v>508</v>
      </c>
      <c r="J13" s="70">
        <v>62366468.450000003</v>
      </c>
      <c r="K13" s="70">
        <v>38300000</v>
      </c>
      <c r="L13" s="70">
        <v>6383333.333333333</v>
      </c>
      <c r="M13" s="70">
        <v>2393023.65</v>
      </c>
      <c r="N13" s="70">
        <v>-3990309.6833333331</v>
      </c>
      <c r="O13" s="70">
        <v>-62.511378851174932</v>
      </c>
      <c r="P13" s="72" t="s">
        <v>508</v>
      </c>
      <c r="Q13" s="70">
        <v>62366468.450000003</v>
      </c>
      <c r="R13" s="70">
        <v>38300000</v>
      </c>
      <c r="S13" s="70">
        <v>9575000</v>
      </c>
      <c r="T13" s="70">
        <v>5020210.6899999995</v>
      </c>
      <c r="U13" s="70">
        <v>-4554789.3099999996</v>
      </c>
      <c r="V13" s="70"/>
      <c r="W13" s="72"/>
      <c r="X13" s="70">
        <v>62366468.450000003</v>
      </c>
      <c r="Y13" s="70">
        <v>38300000</v>
      </c>
      <c r="Z13" s="70">
        <v>12766666.666666666</v>
      </c>
      <c r="AA13" s="70">
        <v>8942531.3200000003</v>
      </c>
      <c r="AB13" s="70">
        <v>-3824135.3466666667</v>
      </c>
      <c r="AC13" s="70">
        <v>-29.954062767624023</v>
      </c>
      <c r="AD13" s="72" t="s">
        <v>508</v>
      </c>
      <c r="AE13" s="70">
        <v>62366468.450000003</v>
      </c>
      <c r="AF13" s="70">
        <v>38300000</v>
      </c>
      <c r="AG13" s="70">
        <v>15958333.333333334</v>
      </c>
      <c r="AH13" s="70">
        <v>11763328.160000002</v>
      </c>
      <c r="AI13" s="70">
        <v>-4195005.1733333329</v>
      </c>
      <c r="AJ13" s="70">
        <v>-26.287238684073106</v>
      </c>
      <c r="AK13" s="72" t="s">
        <v>508</v>
      </c>
      <c r="AL13" s="70">
        <v>66258225.420000002</v>
      </c>
      <c r="AM13" s="70">
        <v>38300000</v>
      </c>
      <c r="AN13" s="70">
        <v>19150000</v>
      </c>
      <c r="AO13" s="70">
        <v>14853232.6</v>
      </c>
      <c r="AP13" s="70">
        <v>-4296767.4000000004</v>
      </c>
      <c r="AQ13" s="70">
        <v>-22.437427676240208</v>
      </c>
      <c r="AR13" s="72" t="s">
        <v>508</v>
      </c>
      <c r="AS13" s="70">
        <v>66258225.420000002</v>
      </c>
      <c r="AT13" s="70">
        <v>38300000</v>
      </c>
      <c r="AU13" s="70">
        <v>12766666.666666666</v>
      </c>
      <c r="AV13" s="70">
        <v>17511135.259999998</v>
      </c>
      <c r="AW13" s="70">
        <v>-3824135.3466666667</v>
      </c>
      <c r="AX13" s="70">
        <v>-29.954062767624023</v>
      </c>
      <c r="AY13" s="71" t="s">
        <v>508</v>
      </c>
      <c r="AZ13" s="70"/>
      <c r="BA13" s="70"/>
      <c r="BB13" s="70"/>
      <c r="BC13" s="70"/>
      <c r="BD13" s="70"/>
      <c r="BE13" s="70"/>
      <c r="BF13" s="72"/>
      <c r="BG13" s="70"/>
      <c r="BH13" s="70"/>
      <c r="BI13" s="70"/>
      <c r="BJ13" s="70"/>
      <c r="BK13" s="70"/>
      <c r="BL13" s="70"/>
      <c r="BM13" s="72"/>
      <c r="BN13" s="70"/>
      <c r="BO13" s="70"/>
      <c r="BP13" s="70"/>
      <c r="BQ13" s="70"/>
      <c r="BR13" s="70"/>
      <c r="BS13" s="70"/>
      <c r="BT13" s="72"/>
      <c r="BU13" s="70"/>
      <c r="BV13" s="70"/>
      <c r="BW13" s="70"/>
      <c r="BX13" s="70"/>
      <c r="BY13" s="70"/>
      <c r="BZ13" s="70"/>
      <c r="CA13" s="72"/>
      <c r="CB13" s="70"/>
      <c r="CC13" s="70"/>
      <c r="CD13" s="70"/>
      <c r="CE13" s="70"/>
      <c r="CF13" s="70"/>
      <c r="CG13" s="70"/>
      <c r="CH13" s="72"/>
      <c r="CI13" s="70"/>
      <c r="CJ13" s="70"/>
      <c r="CK13" s="70"/>
      <c r="CL13" s="70"/>
      <c r="CM13" s="70"/>
      <c r="CN13" s="70"/>
      <c r="CO13" s="72"/>
      <c r="CP13" s="70"/>
      <c r="CQ13" s="70"/>
      <c r="CR13" s="70"/>
      <c r="CS13" s="70"/>
      <c r="CT13" s="70"/>
      <c r="CU13" s="70"/>
      <c r="CV13" s="72"/>
      <c r="CW13" s="70"/>
      <c r="CX13" s="70"/>
      <c r="CY13" s="70"/>
      <c r="CZ13" s="70"/>
      <c r="DA13" s="70"/>
      <c r="DB13" s="70"/>
      <c r="DC13" s="72"/>
      <c r="DD13" s="70"/>
      <c r="DE13" s="70"/>
      <c r="DF13" s="70"/>
      <c r="DG13" s="70"/>
      <c r="DH13" s="70"/>
      <c r="DI13" s="70"/>
      <c r="DJ13" s="72"/>
      <c r="DK13" s="75">
        <f t="shared" si="4"/>
        <v>381982324.64000005</v>
      </c>
      <c r="DL13" s="75">
        <f t="shared" si="4"/>
        <v>229800000</v>
      </c>
      <c r="DM13" s="75">
        <f t="shared" si="4"/>
        <v>76600000</v>
      </c>
      <c r="DN13" s="75">
        <f t="shared" si="4"/>
        <v>60483461.68</v>
      </c>
      <c r="DO13" s="75">
        <f t="shared" si="1"/>
        <v>-16116538.32</v>
      </c>
      <c r="DP13" s="75">
        <f t="shared" si="2"/>
        <v>-21.039867258485639</v>
      </c>
      <c r="DQ13" s="75" t="str">
        <f t="shared" si="3"/>
        <v>Not OK</v>
      </c>
    </row>
    <row r="14" spans="1:121" s="76" customFormat="1" ht="13.5" customHeight="1" x14ac:dyDescent="0.25">
      <c r="A14" s="78" t="s">
        <v>523</v>
      </c>
      <c r="B14" s="78" t="s">
        <v>524</v>
      </c>
      <c r="C14" s="70"/>
      <c r="D14" s="70"/>
      <c r="E14" s="70"/>
      <c r="F14" s="70"/>
      <c r="G14" s="70"/>
      <c r="H14" s="70"/>
      <c r="I14" s="72"/>
      <c r="J14" s="70"/>
      <c r="K14" s="70"/>
      <c r="L14" s="70"/>
      <c r="M14" s="70"/>
      <c r="N14" s="70"/>
      <c r="O14" s="77"/>
      <c r="P14" s="71"/>
      <c r="Q14" s="70"/>
      <c r="R14" s="70"/>
      <c r="S14" s="70"/>
      <c r="T14" s="70"/>
      <c r="U14" s="70"/>
      <c r="V14" s="77"/>
      <c r="W14" s="72"/>
      <c r="AD14" s="72"/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/>
      <c r="AK14" s="72" t="s">
        <v>505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7"/>
      <c r="AR14" s="72" t="s">
        <v>505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7"/>
      <c r="AY14" s="71" t="s">
        <v>505</v>
      </c>
      <c r="AZ14" s="70"/>
      <c r="BA14" s="70"/>
      <c r="BB14" s="70"/>
      <c r="BC14" s="70"/>
      <c r="BD14" s="70"/>
      <c r="BE14" s="77"/>
      <c r="BF14" s="72"/>
      <c r="BG14" s="70"/>
      <c r="BH14" s="70"/>
      <c r="BI14" s="70"/>
      <c r="BJ14" s="70"/>
      <c r="BK14" s="70"/>
      <c r="BL14" s="77"/>
      <c r="BM14" s="72"/>
      <c r="BU14" s="70"/>
      <c r="BV14" s="70"/>
      <c r="BW14" s="70"/>
      <c r="BX14" s="70"/>
      <c r="BY14" s="70"/>
      <c r="BZ14" s="77"/>
      <c r="CA14" s="72"/>
      <c r="CB14" s="70"/>
      <c r="CC14" s="70"/>
      <c r="CD14" s="70"/>
      <c r="CE14" s="70"/>
      <c r="CF14" s="70"/>
      <c r="CG14" s="77"/>
      <c r="CH14" s="72"/>
      <c r="CI14" s="70"/>
      <c r="CJ14" s="70"/>
      <c r="CK14" s="70"/>
      <c r="CL14" s="70"/>
      <c r="CM14" s="70"/>
      <c r="CN14" s="77"/>
      <c r="CO14" s="72"/>
      <c r="CP14" s="70"/>
      <c r="CQ14" s="70"/>
      <c r="CR14" s="70"/>
      <c r="CS14" s="70"/>
      <c r="CT14" s="70"/>
      <c r="CU14" s="77"/>
      <c r="CV14" s="72"/>
      <c r="CW14" s="70"/>
      <c r="CX14" s="70"/>
      <c r="CY14" s="70"/>
      <c r="CZ14" s="70"/>
      <c r="DA14" s="70"/>
      <c r="DB14" s="77"/>
      <c r="DC14" s="72"/>
      <c r="DK14" s="75">
        <f>C15+J14+Q14+X15+AE14+AL14+AS15+AZ14+BG14+BN15+BU14+CB14+CI14+CP14+CW14+DD15</f>
        <v>129151844.02</v>
      </c>
      <c r="DL14" s="75">
        <f>D15+K14+R14+Y15+AF14+AM14+AT15+BA14+BH14+BO15+BV14+CC14+CJ14+CQ14+CX14+DE15</f>
        <v>149070000</v>
      </c>
      <c r="DM14" s="75">
        <f>E15+L14+S14+Z15+AG14+AN14+AU15+BB14+BI14+BP15+BW14+CD14+CK14+CR14+CY14+DF15</f>
        <v>37267500</v>
      </c>
      <c r="DN14" s="75">
        <f>F15+M14+T14+AA15+AH14+AO14+AV15+BC14+BJ14+BQ15+BX14+CE14+CL14+CS14+CZ14+DG15</f>
        <v>80600121.879999995</v>
      </c>
      <c r="DO14" s="75">
        <f>DN14-DM14</f>
        <v>43332621.879999995</v>
      </c>
      <c r="DP14" s="75">
        <f>DO14/DM14*100</f>
        <v>116.27456062252632</v>
      </c>
      <c r="DQ14" s="75" t="str">
        <f t="shared" si="3"/>
        <v>OK</v>
      </c>
    </row>
    <row r="15" spans="1:121" s="83" customFormat="1" ht="15" x14ac:dyDescent="0.25">
      <c r="A15" s="78" t="s">
        <v>525</v>
      </c>
      <c r="B15" s="79" t="s">
        <v>526</v>
      </c>
      <c r="C15" s="80">
        <v>44172154.189999998</v>
      </c>
      <c r="D15" s="80">
        <v>49690000</v>
      </c>
      <c r="E15" s="80">
        <v>4140833.333333333</v>
      </c>
      <c r="F15" s="80">
        <v>0</v>
      </c>
      <c r="G15" s="80">
        <v>-4140833.333333333</v>
      </c>
      <c r="H15" s="80">
        <v>-100</v>
      </c>
      <c r="I15" s="81" t="s">
        <v>508</v>
      </c>
      <c r="J15" s="80">
        <v>44172154.189999998</v>
      </c>
      <c r="K15" s="80">
        <v>49690000</v>
      </c>
      <c r="L15" s="80">
        <v>8281666.666666667</v>
      </c>
      <c r="M15" s="80">
        <v>11291820</v>
      </c>
      <c r="N15" s="80">
        <v>3010153.3333333335</v>
      </c>
      <c r="O15" s="80">
        <v>36.347192594083317</v>
      </c>
      <c r="P15" s="82" t="s">
        <v>505</v>
      </c>
      <c r="Q15" s="80">
        <v>44172154.189999998</v>
      </c>
      <c r="R15" s="80">
        <v>49690000</v>
      </c>
      <c r="S15" s="80">
        <v>12422500</v>
      </c>
      <c r="T15" s="80">
        <v>30401693.940000001</v>
      </c>
      <c r="U15" s="80">
        <v>17979193.940000001</v>
      </c>
      <c r="V15" s="80"/>
      <c r="W15" s="82"/>
      <c r="X15" s="80">
        <v>44172154.189999998</v>
      </c>
      <c r="Y15" s="80">
        <v>49690000</v>
      </c>
      <c r="Z15" s="80">
        <v>16563333.333333334</v>
      </c>
      <c r="AA15" s="80">
        <v>31444960.940000001</v>
      </c>
      <c r="AB15" s="80">
        <v>14881627.606666667</v>
      </c>
      <c r="AC15" s="80">
        <v>89.846815898571137</v>
      </c>
      <c r="AD15" s="82" t="s">
        <v>505</v>
      </c>
      <c r="AE15" s="80">
        <v>44172154.189999998</v>
      </c>
      <c r="AF15" s="80">
        <v>49690000</v>
      </c>
      <c r="AG15" s="80">
        <v>20704166.666666664</v>
      </c>
      <c r="AH15" s="80">
        <v>38956360.939999998</v>
      </c>
      <c r="AI15" s="80">
        <v>18252194.273333333</v>
      </c>
      <c r="AJ15" s="80">
        <v>88.157106572751047</v>
      </c>
      <c r="AK15" s="82" t="s">
        <v>505</v>
      </c>
      <c r="AL15" s="80">
        <v>40807535.640000001</v>
      </c>
      <c r="AM15" s="80">
        <v>49690000</v>
      </c>
      <c r="AN15" s="80">
        <v>24845000</v>
      </c>
      <c r="AO15" s="80">
        <v>49155160.939999998</v>
      </c>
      <c r="AP15" s="80">
        <v>24310160.940000001</v>
      </c>
      <c r="AQ15" s="80">
        <v>97.847297001408734</v>
      </c>
      <c r="AR15" s="82" t="s">
        <v>505</v>
      </c>
      <c r="AS15" s="80">
        <v>40807535.640000001</v>
      </c>
      <c r="AT15" s="80">
        <v>49690000</v>
      </c>
      <c r="AU15" s="80">
        <v>16563333.333333334</v>
      </c>
      <c r="AV15" s="70">
        <v>49155160.939999998</v>
      </c>
      <c r="AW15" s="70">
        <v>14881627.606666667</v>
      </c>
      <c r="AX15" s="70">
        <v>89.846815898571137</v>
      </c>
      <c r="AY15" s="71" t="s">
        <v>505</v>
      </c>
      <c r="AZ15" s="70"/>
      <c r="BA15" s="70"/>
      <c r="BB15" s="70"/>
      <c r="BC15" s="70"/>
      <c r="BD15" s="70"/>
      <c r="BE15" s="70"/>
      <c r="BF15" s="72"/>
      <c r="BG15" s="70"/>
      <c r="BH15" s="70"/>
      <c r="BI15" s="70"/>
      <c r="BJ15" s="70"/>
      <c r="BK15" s="70"/>
      <c r="BL15" s="70"/>
      <c r="BM15" s="72"/>
      <c r="BN15" s="70"/>
      <c r="BO15" s="70"/>
      <c r="BP15" s="70"/>
      <c r="BQ15" s="70"/>
      <c r="BR15" s="70"/>
      <c r="BS15" s="70"/>
      <c r="BT15" s="72"/>
      <c r="BU15" s="70"/>
      <c r="BV15" s="70"/>
      <c r="BW15" s="70"/>
      <c r="BX15" s="70"/>
      <c r="BY15" s="70"/>
      <c r="BZ15" s="70"/>
      <c r="CA15" s="72"/>
      <c r="CB15" s="70"/>
      <c r="CC15" s="70"/>
      <c r="CD15" s="70"/>
      <c r="CE15" s="70"/>
      <c r="CF15" s="70"/>
      <c r="CG15" s="70"/>
      <c r="CH15" s="72"/>
      <c r="CI15" s="70"/>
      <c r="CJ15" s="70"/>
      <c r="CK15" s="70"/>
      <c r="CL15" s="70"/>
      <c r="CM15" s="70"/>
      <c r="CN15" s="70"/>
      <c r="CO15" s="72"/>
      <c r="CP15" s="70"/>
      <c r="CQ15" s="70"/>
      <c r="CR15" s="70"/>
      <c r="CS15" s="70"/>
      <c r="CT15" s="70"/>
      <c r="CU15" s="70"/>
      <c r="CV15" s="72"/>
      <c r="CW15" s="70"/>
      <c r="CX15" s="70"/>
      <c r="CY15" s="70"/>
      <c r="CZ15" s="70"/>
      <c r="DA15" s="70"/>
      <c r="DB15" s="70"/>
      <c r="DC15" s="72"/>
      <c r="DD15" s="70"/>
      <c r="DE15" s="70"/>
      <c r="DF15" s="70"/>
      <c r="DG15" s="70"/>
      <c r="DH15" s="70"/>
      <c r="DI15" s="70"/>
      <c r="DJ15" s="72"/>
      <c r="DK15" s="75">
        <f>C17+J15+Q15+X16+AE15+AL15+AS16+AZ15+BG15+BN16+BU15+CB15+CI15+CP15+CW15+DD16</f>
        <v>673735563.57000005</v>
      </c>
      <c r="DL15" s="75">
        <f>D17+K15+R15+Y16+AF15+AM15+AT16+BA15+BH15+BO16+BV15+CC15+CJ15+CQ15+CX15+DE16</f>
        <v>694950000</v>
      </c>
      <c r="DM15" s="75">
        <f>E17+L15+S15+Z16+AG15+AN15+AU16+BB15+BI15+BP16+BW15+CD15+CK15+CR15+CY15+DF16</f>
        <v>110852499.99999999</v>
      </c>
      <c r="DN15" s="75">
        <f>F17+M15+T15+AA16+AH15+AO15+AV16+BC15+BJ15+BQ16+BX15+CE15+CL15+CS15+CZ15+DG16</f>
        <v>170077123.67000002</v>
      </c>
      <c r="DO15" s="75">
        <f>DN15-DM15</f>
        <v>59224623.670000032</v>
      </c>
      <c r="DP15" s="75">
        <f>DO15/DM15*100</f>
        <v>53.426511508536159</v>
      </c>
      <c r="DQ15" s="75" t="str">
        <f t="shared" si="3"/>
        <v>OK</v>
      </c>
    </row>
    <row r="16" spans="1:121" s="83" customFormat="1" ht="15" x14ac:dyDescent="0.25">
      <c r="A16" s="69" t="s">
        <v>527</v>
      </c>
      <c r="B16" s="69" t="s">
        <v>528</v>
      </c>
      <c r="C16" s="71">
        <v>6271590.3799999999</v>
      </c>
      <c r="D16" s="71">
        <v>6500000</v>
      </c>
      <c r="E16" s="84">
        <v>541666.66666666674</v>
      </c>
      <c r="F16" s="84">
        <v>423261.99</v>
      </c>
      <c r="G16" s="84">
        <v>-118404.67666666668</v>
      </c>
      <c r="H16" s="84">
        <v>-21.859324923076922</v>
      </c>
      <c r="I16" s="84" t="s">
        <v>508</v>
      </c>
      <c r="J16" s="70">
        <v>6271590.3799999999</v>
      </c>
      <c r="K16" s="70">
        <v>6500000</v>
      </c>
      <c r="L16" s="70">
        <v>1083333.3333333333</v>
      </c>
      <c r="M16" s="70">
        <v>924518.9</v>
      </c>
      <c r="N16" s="70">
        <v>-158814.43333333335</v>
      </c>
      <c r="O16" s="70">
        <v>-14.659793846153844</v>
      </c>
      <c r="P16" s="72" t="s">
        <v>508</v>
      </c>
      <c r="Q16" s="70">
        <v>6271590.3799999999</v>
      </c>
      <c r="R16" s="70">
        <v>6500000</v>
      </c>
      <c r="S16" s="70">
        <v>1625000</v>
      </c>
      <c r="T16" s="70">
        <v>1345502.55</v>
      </c>
      <c r="U16" s="70">
        <v>-279497.45</v>
      </c>
      <c r="V16" s="70"/>
      <c r="W16" s="72"/>
      <c r="X16" s="70">
        <v>6271590.3799999999</v>
      </c>
      <c r="Y16" s="70">
        <v>6500000</v>
      </c>
      <c r="Z16" s="70">
        <v>2166666.6666666665</v>
      </c>
      <c r="AA16" s="70">
        <v>1707286.81</v>
      </c>
      <c r="AB16" s="70">
        <v>-459379.85666666663</v>
      </c>
      <c r="AC16" s="70">
        <v>-21.202147230769228</v>
      </c>
      <c r="AD16" s="72" t="s">
        <v>508</v>
      </c>
      <c r="AE16" s="85">
        <v>6271590.3799999999</v>
      </c>
      <c r="AF16" s="85">
        <v>6500000</v>
      </c>
      <c r="AG16" s="85">
        <v>2708333.3333333335</v>
      </c>
      <c r="AH16" s="85">
        <v>1988558.84</v>
      </c>
      <c r="AI16" s="85">
        <v>-719774.49333333329</v>
      </c>
      <c r="AJ16" s="85">
        <v>-26.576288984615385</v>
      </c>
      <c r="AK16" s="86" t="s">
        <v>508</v>
      </c>
      <c r="AL16" s="70">
        <v>6328567.5099999998</v>
      </c>
      <c r="AM16" s="70">
        <v>6500000</v>
      </c>
      <c r="AN16" s="70">
        <v>3250000</v>
      </c>
      <c r="AO16" s="70">
        <v>2460075.1800000002</v>
      </c>
      <c r="AP16" s="70">
        <v>-789924.82</v>
      </c>
      <c r="AQ16" s="70">
        <v>-24.305379076923078</v>
      </c>
      <c r="AR16" s="72" t="s">
        <v>508</v>
      </c>
      <c r="AS16" s="70">
        <v>6328567.5099999998</v>
      </c>
      <c r="AT16" s="70">
        <v>6500000</v>
      </c>
      <c r="AU16" s="70">
        <v>2166666.6666666665</v>
      </c>
      <c r="AV16" s="70">
        <v>2861078.6100000003</v>
      </c>
      <c r="AW16" s="70">
        <v>-459379.85666666663</v>
      </c>
      <c r="AX16" s="70">
        <v>-21.202147230769228</v>
      </c>
      <c r="AY16" s="71" t="s">
        <v>508</v>
      </c>
      <c r="AZ16" s="70"/>
      <c r="BA16" s="70"/>
      <c r="BB16" s="70"/>
      <c r="BC16" s="70"/>
      <c r="BD16" s="70"/>
      <c r="BE16" s="70"/>
      <c r="BF16" s="72"/>
      <c r="BG16" s="70"/>
      <c r="BH16" s="70"/>
      <c r="BI16" s="70"/>
      <c r="BJ16" s="70"/>
      <c r="BK16" s="70"/>
      <c r="BL16" s="70"/>
      <c r="BM16" s="72"/>
      <c r="BN16" s="70"/>
      <c r="BO16" s="70"/>
      <c r="BP16" s="70"/>
      <c r="BQ16" s="70"/>
      <c r="BR16" s="70"/>
      <c r="BS16" s="70"/>
      <c r="BT16" s="72"/>
      <c r="BU16" s="70"/>
      <c r="BV16" s="70"/>
      <c r="BW16" s="70"/>
      <c r="BX16" s="70"/>
      <c r="BY16" s="70"/>
      <c r="BZ16" s="70"/>
      <c r="CA16" s="72"/>
      <c r="CB16" s="70"/>
      <c r="CC16" s="70"/>
      <c r="CD16" s="70"/>
      <c r="CE16" s="70"/>
      <c r="CF16" s="70"/>
      <c r="CG16" s="70"/>
      <c r="CH16" s="72"/>
      <c r="CI16" s="70"/>
      <c r="CJ16" s="70"/>
      <c r="CK16" s="70"/>
      <c r="CL16" s="70"/>
      <c r="CM16" s="70"/>
      <c r="CN16" s="70"/>
      <c r="CO16" s="72"/>
      <c r="CP16" s="70"/>
      <c r="CQ16" s="70"/>
      <c r="CR16" s="70"/>
      <c r="CS16" s="70"/>
      <c r="CT16" s="70"/>
      <c r="CU16" s="70"/>
      <c r="CV16" s="72"/>
      <c r="CW16" s="70"/>
      <c r="CX16" s="70"/>
      <c r="CY16" s="70"/>
      <c r="CZ16" s="70"/>
      <c r="DA16" s="70"/>
      <c r="DB16" s="70"/>
      <c r="DC16" s="72"/>
      <c r="DD16" s="70"/>
      <c r="DE16" s="70"/>
      <c r="DF16" s="70"/>
      <c r="DG16" s="70"/>
      <c r="DH16" s="70"/>
      <c r="DI16" s="70"/>
      <c r="DJ16" s="72"/>
      <c r="DK16" s="75"/>
      <c r="DL16" s="75"/>
      <c r="DM16" s="75"/>
      <c r="DN16" s="75"/>
      <c r="DO16" s="75"/>
      <c r="DP16" s="75"/>
      <c r="DQ16" s="75"/>
    </row>
    <row r="17" spans="1:121" s="88" customFormat="1" x14ac:dyDescent="0.2">
      <c r="A17" s="87"/>
      <c r="B17" s="87" t="s">
        <v>529</v>
      </c>
      <c r="C17" s="87">
        <f>SUM(C5:C16)</f>
        <v>487811407.47000003</v>
      </c>
      <c r="D17" s="87">
        <f t="shared" ref="D17" si="5">SUM(D5:D16)</f>
        <v>483190000</v>
      </c>
      <c r="E17" s="87">
        <f>SUM(E5:E16)</f>
        <v>40265833.333333328</v>
      </c>
      <c r="F17" s="87">
        <f>SUM(F5:F16)</f>
        <v>35703722.430000007</v>
      </c>
      <c r="G17" s="87">
        <f>F17-E17</f>
        <v>-4562110.9033333212</v>
      </c>
      <c r="H17" s="87">
        <f>G17/E17*100</f>
        <v>-11.32998009892586</v>
      </c>
      <c r="I17" s="87">
        <f t="shared" ref="I17:BM17" si="6">SUM(I5:I15)</f>
        <v>0</v>
      </c>
      <c r="J17" s="87">
        <f t="shared" ref="J17:M17" si="7">SUM(J5:J16)</f>
        <v>487811407.47000003</v>
      </c>
      <c r="K17" s="87">
        <f t="shared" si="7"/>
        <v>483190000</v>
      </c>
      <c r="L17" s="87">
        <f t="shared" si="7"/>
        <v>80531666.666666657</v>
      </c>
      <c r="M17" s="87">
        <f t="shared" si="7"/>
        <v>87382093.270000011</v>
      </c>
      <c r="N17" s="87">
        <f t="shared" ref="N17" si="8">M17-L17</f>
        <v>6850426.603333354</v>
      </c>
      <c r="O17" s="87">
        <f t="shared" ref="O17" si="9">N17/L17*100</f>
        <v>8.506500469794517</v>
      </c>
      <c r="P17" s="87">
        <f t="shared" si="6"/>
        <v>0</v>
      </c>
      <c r="Q17" s="87">
        <f t="shared" ref="Q17" si="10">SUM(Q5:Q16)</f>
        <v>487811407.47000003</v>
      </c>
      <c r="R17" s="87">
        <f t="shared" ref="R17:T17" si="11">SUM(R5:R16)</f>
        <v>483190000</v>
      </c>
      <c r="S17" s="87">
        <f t="shared" si="11"/>
        <v>120797500</v>
      </c>
      <c r="T17" s="87">
        <f t="shared" si="11"/>
        <v>135824961.27000001</v>
      </c>
      <c r="U17" s="87">
        <f t="shared" ref="U17" si="12">T17-S17</f>
        <v>15027461.270000011</v>
      </c>
      <c r="V17" s="87">
        <f t="shared" ref="V17" si="13">U17/S17*100</f>
        <v>12.440208837103425</v>
      </c>
      <c r="W17" s="87">
        <f t="shared" si="6"/>
        <v>0</v>
      </c>
      <c r="X17" s="87">
        <f>SUM(X5:X16)</f>
        <v>487811407.47000003</v>
      </c>
      <c r="Y17" s="87">
        <f>SUM(Y5:Y16)</f>
        <v>483190000</v>
      </c>
      <c r="Z17" s="87">
        <f>SUM(Z5:Z16)</f>
        <v>161063333.33333331</v>
      </c>
      <c r="AA17" s="87">
        <f>SUM(AA5:AA16)</f>
        <v>177095782.94999999</v>
      </c>
      <c r="AB17" s="87">
        <f t="shared" ref="AB17" si="14">AA17-Z17</f>
        <v>16032449.616666675</v>
      </c>
      <c r="AC17" s="87">
        <f t="shared" ref="AC17" si="15">AB17/Z17*100</f>
        <v>9.9541275378215666</v>
      </c>
      <c r="AD17" s="87">
        <f>SUM(AD5:AD16)</f>
        <v>0</v>
      </c>
      <c r="AE17" s="87">
        <f t="shared" ref="AE17:AH17" si="16">SUM(AE5:AE16)</f>
        <v>487811407.47000003</v>
      </c>
      <c r="AF17" s="87">
        <f t="shared" si="16"/>
        <v>483190000</v>
      </c>
      <c r="AG17" s="87">
        <f t="shared" si="16"/>
        <v>201329166.66666666</v>
      </c>
      <c r="AH17" s="87">
        <f t="shared" si="16"/>
        <v>212103022.49000001</v>
      </c>
      <c r="AI17" s="87">
        <f t="shared" ref="AI17" si="17">AH17-AG17</f>
        <v>10773855.823333353</v>
      </c>
      <c r="AJ17" s="87">
        <f t="shared" ref="AJ17" si="18">AI17/AG17*100</f>
        <v>5.3513636408038341</v>
      </c>
      <c r="AK17" s="87">
        <f t="shared" ref="AK17" si="19">SUM(AK5:AK15)</f>
        <v>0</v>
      </c>
      <c r="AL17" s="87">
        <f t="shared" ref="AL17:AO17" si="20">SUM(AL5:AL16)</f>
        <v>486873089.26999998</v>
      </c>
      <c r="AM17" s="87">
        <f t="shared" si="20"/>
        <v>483190000</v>
      </c>
      <c r="AN17" s="87">
        <f t="shared" si="20"/>
        <v>241595000</v>
      </c>
      <c r="AO17" s="87">
        <f t="shared" si="20"/>
        <v>263467878.70999998</v>
      </c>
      <c r="AP17" s="87">
        <f t="shared" ref="AP17" si="21">AO17-AN17</f>
        <v>21872878.709999979</v>
      </c>
      <c r="AQ17" s="87">
        <f t="shared" ref="AQ17" si="22">AP17/AN17*100</f>
        <v>9.053531203046413</v>
      </c>
      <c r="AR17" s="87">
        <f t="shared" ref="AR17" si="23">SUM(AR5:AR15)</f>
        <v>0</v>
      </c>
      <c r="AS17" s="87">
        <f t="shared" ref="AS17:AV17" si="24">SUM(AS5:AS16)</f>
        <v>486873089.26999998</v>
      </c>
      <c r="AT17" s="87">
        <f t="shared" si="24"/>
        <v>483190000</v>
      </c>
      <c r="AU17" s="87">
        <f t="shared" si="24"/>
        <v>161063333.33333331</v>
      </c>
      <c r="AV17" s="87">
        <f t="shared" si="24"/>
        <v>285781564.23000002</v>
      </c>
      <c r="AW17" s="87">
        <f t="shared" ref="AW17" si="25">AV17-AU17</f>
        <v>124718230.89666671</v>
      </c>
      <c r="AX17" s="87">
        <f t="shared" ref="AX17" si="26">AW17/AU17*100</f>
        <v>77.434278997909757</v>
      </c>
      <c r="AY17" s="87">
        <f t="shared" ref="AY17" si="27">SUM(AY5:AY15)</f>
        <v>0</v>
      </c>
      <c r="AZ17" s="87">
        <f t="shared" ref="AZ17:BC17" si="28">SUM(AZ5:AZ16)</f>
        <v>0</v>
      </c>
      <c r="BA17" s="87">
        <f t="shared" si="28"/>
        <v>0</v>
      </c>
      <c r="BB17" s="87">
        <f t="shared" si="28"/>
        <v>0</v>
      </c>
      <c r="BC17" s="87">
        <f t="shared" si="28"/>
        <v>0</v>
      </c>
      <c r="BD17" s="87">
        <f t="shared" ref="BD17" si="29">BC17-BB17</f>
        <v>0</v>
      </c>
      <c r="BE17" s="87" t="e">
        <f t="shared" ref="BE17" si="30">BD17/BB17*100</f>
        <v>#DIV/0!</v>
      </c>
      <c r="BF17" s="87">
        <f t="shared" si="6"/>
        <v>0</v>
      </c>
      <c r="BG17" s="87">
        <f t="shared" ref="BG17" si="31">SUM(BG5:BG16)</f>
        <v>0</v>
      </c>
      <c r="BH17" s="87">
        <f t="shared" ref="BH17:BJ17" si="32">SUM(BH5:BH16)</f>
        <v>0</v>
      </c>
      <c r="BI17" s="87">
        <f t="shared" si="32"/>
        <v>0</v>
      </c>
      <c r="BJ17" s="87">
        <f t="shared" si="32"/>
        <v>0</v>
      </c>
      <c r="BK17" s="87">
        <f t="shared" ref="BK17" si="33">BJ17-BI17</f>
        <v>0</v>
      </c>
      <c r="BL17" s="87" t="e">
        <f t="shared" ref="BL17" si="34">BK17/BI17*100</f>
        <v>#DIV/0!</v>
      </c>
      <c r="BM17" s="87">
        <f t="shared" si="6"/>
        <v>0</v>
      </c>
      <c r="BN17" s="87">
        <f>SUM(BN5:BN16)</f>
        <v>0</v>
      </c>
      <c r="BO17" s="87">
        <f>SUM(BO5:BO16)</f>
        <v>0</v>
      </c>
      <c r="BP17" s="87">
        <f>SUM(BP5:BP16)</f>
        <v>0</v>
      </c>
      <c r="BQ17" s="87">
        <f>SUM(BQ5:BQ16)</f>
        <v>0</v>
      </c>
      <c r="BR17" s="87">
        <f t="shared" ref="BR17" si="35">BQ17-BP17</f>
        <v>0</v>
      </c>
      <c r="BS17" s="87" t="e">
        <f t="shared" ref="BS17" si="36">BR17/BP17*100</f>
        <v>#DIV/0!</v>
      </c>
      <c r="BT17" s="87">
        <f>SUM(BT5:BT16)</f>
        <v>0</v>
      </c>
      <c r="BU17" s="87">
        <f t="shared" ref="BU17:BX17" si="37">SUM(BU5:BU16)</f>
        <v>0</v>
      </c>
      <c r="BV17" s="87">
        <f t="shared" si="37"/>
        <v>0</v>
      </c>
      <c r="BW17" s="87">
        <f t="shared" si="37"/>
        <v>0</v>
      </c>
      <c r="BX17" s="87">
        <f t="shared" si="37"/>
        <v>0</v>
      </c>
      <c r="BY17" s="87">
        <f t="shared" ref="BY17" si="38">BX17-BW17</f>
        <v>0</v>
      </c>
      <c r="BZ17" s="87" t="e">
        <f t="shared" ref="BZ17" si="39">BY17/BW17*100</f>
        <v>#DIV/0!</v>
      </c>
      <c r="CA17" s="87">
        <f t="shared" ref="CA17:DC17" si="40">SUM(CA5:CA15)</f>
        <v>0</v>
      </c>
      <c r="CB17" s="87">
        <f t="shared" ref="CB17:CE17" si="41">SUM(CB5:CB16)</f>
        <v>0</v>
      </c>
      <c r="CC17" s="87">
        <f t="shared" si="41"/>
        <v>0</v>
      </c>
      <c r="CD17" s="87">
        <f t="shared" si="41"/>
        <v>0</v>
      </c>
      <c r="CE17" s="87">
        <f t="shared" si="41"/>
        <v>0</v>
      </c>
      <c r="CF17" s="87">
        <f t="shared" ref="CF17" si="42">CE17-CD17</f>
        <v>0</v>
      </c>
      <c r="CG17" s="87" t="e">
        <f t="shared" ref="CG17" si="43">CF17/CD17*100</f>
        <v>#DIV/0!</v>
      </c>
      <c r="CH17" s="87">
        <f t="shared" si="40"/>
        <v>0</v>
      </c>
      <c r="CI17" s="87">
        <f t="shared" ref="CI17" si="44">SUM(CI5:CI16)</f>
        <v>0</v>
      </c>
      <c r="CJ17" s="87">
        <f t="shared" ref="CJ17:CL17" si="45">SUM(CJ5:CJ16)</f>
        <v>0</v>
      </c>
      <c r="CK17" s="87">
        <f t="shared" si="45"/>
        <v>0</v>
      </c>
      <c r="CL17" s="87">
        <f t="shared" si="45"/>
        <v>0</v>
      </c>
      <c r="CM17" s="87">
        <f t="shared" ref="CM17" si="46">CL17-CK17</f>
        <v>0</v>
      </c>
      <c r="CN17" s="87" t="e">
        <f t="shared" ref="CN17" si="47">CM17/CK17*100</f>
        <v>#DIV/0!</v>
      </c>
      <c r="CO17" s="87">
        <f t="shared" si="40"/>
        <v>0</v>
      </c>
      <c r="CP17" s="87">
        <f t="shared" ref="CP17" si="48">SUM(CP5:CP16)</f>
        <v>0</v>
      </c>
      <c r="CQ17" s="87">
        <f t="shared" ref="CQ17:CS17" si="49">SUM(CQ5:CQ16)</f>
        <v>0</v>
      </c>
      <c r="CR17" s="87">
        <f t="shared" si="49"/>
        <v>0</v>
      </c>
      <c r="CS17" s="87">
        <f t="shared" si="49"/>
        <v>0</v>
      </c>
      <c r="CT17" s="87">
        <f t="shared" ref="CT17" si="50">CS17-CR17</f>
        <v>0</v>
      </c>
      <c r="CU17" s="87" t="e">
        <f t="shared" ref="CU17" si="51">CT17/CR17*100</f>
        <v>#DIV/0!</v>
      </c>
      <c r="CV17" s="87">
        <f t="shared" si="40"/>
        <v>0</v>
      </c>
      <c r="CW17" s="87">
        <f t="shared" ref="CW17" si="52">SUM(CW5:CW16)</f>
        <v>0</v>
      </c>
      <c r="CX17" s="87">
        <f t="shared" ref="CX17:CZ17" si="53">SUM(CX5:CX16)</f>
        <v>0</v>
      </c>
      <c r="CY17" s="87">
        <f t="shared" si="53"/>
        <v>0</v>
      </c>
      <c r="CZ17" s="87">
        <f t="shared" si="53"/>
        <v>0</v>
      </c>
      <c r="DA17" s="87">
        <f t="shared" ref="DA17" si="54">CZ17-CY17</f>
        <v>0</v>
      </c>
      <c r="DB17" s="87" t="e">
        <f t="shared" ref="DB17" si="55">DA17/CY17*100</f>
        <v>#DIV/0!</v>
      </c>
      <c r="DC17" s="87">
        <f t="shared" si="40"/>
        <v>0</v>
      </c>
      <c r="DD17" s="87">
        <f>SUM(DD5:DD16)</f>
        <v>0</v>
      </c>
      <c r="DE17" s="87">
        <f>SUM(DE5:DE16)</f>
        <v>0</v>
      </c>
      <c r="DF17" s="87">
        <f>SUM(DF5:DF16)</f>
        <v>0</v>
      </c>
      <c r="DG17" s="87">
        <f>SUM(DG5:DG16)</f>
        <v>0</v>
      </c>
      <c r="DH17" s="87">
        <f t="shared" ref="DH17" si="56">DG17-DF17</f>
        <v>0</v>
      </c>
      <c r="DI17" s="87" t="e">
        <f t="shared" ref="DI17" si="57">DH17/DF17*100</f>
        <v>#DIV/0!</v>
      </c>
      <c r="DJ17" s="87">
        <f>SUM(DJ5:DJ16)</f>
        <v>0</v>
      </c>
      <c r="DK17" s="87">
        <f t="shared" ref="DK17:DN17" si="58">SUM(DK5:DK16)</f>
        <v>3835244682.02</v>
      </c>
      <c r="DL17" s="87">
        <f t="shared" si="58"/>
        <v>3795020000</v>
      </c>
      <c r="DM17" s="87">
        <f t="shared" si="58"/>
        <v>1034536666.6666667</v>
      </c>
      <c r="DN17" s="87">
        <f t="shared" si="58"/>
        <v>1222003579.3</v>
      </c>
      <c r="DO17" s="87">
        <f t="shared" ref="DO17:DO33" si="59">DN17-DM17</f>
        <v>187466912.63333321</v>
      </c>
      <c r="DP17" s="87">
        <f t="shared" ref="DP17" si="60">DO17/DM17*100</f>
        <v>18.120857256549616</v>
      </c>
      <c r="DQ17" s="87">
        <f t="shared" ref="DQ17" si="61">SUM(DQ5:DQ15)</f>
        <v>0</v>
      </c>
    </row>
    <row r="18" spans="1:121" s="76" customFormat="1" ht="15" x14ac:dyDescent="0.25">
      <c r="A18" s="69" t="s">
        <v>530</v>
      </c>
      <c r="B18" s="69" t="s">
        <v>531</v>
      </c>
      <c r="C18" s="71">
        <v>62817494.229999997</v>
      </c>
      <c r="D18" s="71">
        <v>65000000</v>
      </c>
      <c r="E18" s="70">
        <v>5416666.666666667</v>
      </c>
      <c r="F18" s="70">
        <v>5321494.96</v>
      </c>
      <c r="G18" s="70">
        <v>-95171.706666666665</v>
      </c>
      <c r="H18" s="70">
        <v>-1.7570161230769232</v>
      </c>
      <c r="I18" s="69" t="s">
        <v>505</v>
      </c>
      <c r="J18" s="70">
        <v>62817494.229999997</v>
      </c>
      <c r="K18" s="70">
        <v>65000000</v>
      </c>
      <c r="L18" s="70">
        <v>10833333.333333332</v>
      </c>
      <c r="M18" s="70">
        <v>10115422.359999999</v>
      </c>
      <c r="N18" s="70">
        <v>-717910.97333333327</v>
      </c>
      <c r="O18" s="70">
        <v>-6.6268705230769234</v>
      </c>
      <c r="P18" s="72" t="s">
        <v>505</v>
      </c>
      <c r="Q18" s="70">
        <v>62817494.229999997</v>
      </c>
      <c r="R18" s="70">
        <v>65000000</v>
      </c>
      <c r="S18" s="70">
        <v>16250000</v>
      </c>
      <c r="T18" s="70">
        <v>15089164.939999999</v>
      </c>
      <c r="U18" s="70">
        <v>-1160835.06</v>
      </c>
      <c r="V18" s="70"/>
      <c r="W18" s="72"/>
      <c r="X18" s="70">
        <v>62817494.229999997</v>
      </c>
      <c r="Y18" s="70">
        <v>65000000</v>
      </c>
      <c r="Z18" s="70">
        <v>21666666.666666664</v>
      </c>
      <c r="AA18" s="70">
        <v>20402603.25</v>
      </c>
      <c r="AB18" s="70">
        <v>-1264063.4166666667</v>
      </c>
      <c r="AC18" s="70">
        <v>-5.8341388461538468</v>
      </c>
      <c r="AD18" s="72"/>
      <c r="AE18" s="70">
        <v>62817494.229999997</v>
      </c>
      <c r="AF18" s="70">
        <v>65000000</v>
      </c>
      <c r="AG18" s="70">
        <v>27083333.333333336</v>
      </c>
      <c r="AH18" s="70">
        <v>22807572.43</v>
      </c>
      <c r="AI18" s="70">
        <v>-4275760.9033333333</v>
      </c>
      <c r="AJ18" s="70">
        <v>-15.787424873846152</v>
      </c>
      <c r="AK18" s="72" t="s">
        <v>505</v>
      </c>
      <c r="AL18" s="70">
        <v>59702723.009999998</v>
      </c>
      <c r="AM18" s="70">
        <v>65000000</v>
      </c>
      <c r="AN18" s="70">
        <v>32500000</v>
      </c>
      <c r="AO18" s="70">
        <v>26085125.93</v>
      </c>
      <c r="AP18" s="70">
        <v>-6414874.0700000003</v>
      </c>
      <c r="AQ18" s="70">
        <v>-19.738074061538462</v>
      </c>
      <c r="AR18" s="72" t="s">
        <v>505</v>
      </c>
      <c r="AS18" s="70">
        <v>59702723.009999998</v>
      </c>
      <c r="AT18" s="70">
        <v>65000000</v>
      </c>
      <c r="AU18" s="70">
        <v>21666666.666666664</v>
      </c>
      <c r="AV18" s="70">
        <v>29198776.66</v>
      </c>
      <c r="AW18" s="70">
        <v>-1264063.4166666667</v>
      </c>
      <c r="AX18" s="70">
        <v>-5.8341388461538468</v>
      </c>
      <c r="AY18" s="71" t="s">
        <v>505</v>
      </c>
      <c r="AZ18" s="70"/>
      <c r="BA18" s="70"/>
      <c r="BB18" s="70"/>
      <c r="BC18" s="70"/>
      <c r="BD18" s="70"/>
      <c r="BE18" s="70"/>
      <c r="BF18" s="72"/>
      <c r="BG18" s="70"/>
      <c r="BH18" s="70"/>
      <c r="BI18" s="70"/>
      <c r="BJ18" s="70"/>
      <c r="BK18" s="70"/>
      <c r="BL18" s="70"/>
      <c r="BM18" s="72"/>
      <c r="BN18" s="70"/>
      <c r="BO18" s="70"/>
      <c r="BP18" s="70"/>
      <c r="BQ18" s="70"/>
      <c r="BR18" s="70"/>
      <c r="BS18" s="70"/>
      <c r="BT18" s="72"/>
      <c r="BU18" s="70"/>
      <c r="BV18" s="70"/>
      <c r="BW18" s="70"/>
      <c r="BX18" s="70"/>
      <c r="BY18" s="70"/>
      <c r="BZ18" s="70"/>
      <c r="CA18" s="72"/>
      <c r="CB18" s="70"/>
      <c r="CC18" s="70"/>
      <c r="CD18" s="70"/>
      <c r="CE18" s="70"/>
      <c r="CF18" s="70"/>
      <c r="CG18" s="70"/>
      <c r="CH18" s="72"/>
      <c r="CI18" s="70"/>
      <c r="CJ18" s="70"/>
      <c r="CK18" s="70"/>
      <c r="CL18" s="70"/>
      <c r="CM18" s="70"/>
      <c r="CN18" s="70"/>
      <c r="CO18" s="72"/>
      <c r="CP18" s="70"/>
      <c r="CQ18" s="70"/>
      <c r="CR18" s="70"/>
      <c r="CS18" s="70"/>
      <c r="CT18" s="70"/>
      <c r="CU18" s="70"/>
      <c r="CV18" s="72"/>
      <c r="CW18" s="70"/>
      <c r="CX18" s="70"/>
      <c r="CY18" s="70"/>
      <c r="CZ18" s="70"/>
      <c r="DA18" s="70"/>
      <c r="DB18" s="70"/>
      <c r="DC18" s="72"/>
      <c r="DD18" s="70"/>
      <c r="DE18" s="70"/>
      <c r="DF18" s="70"/>
      <c r="DG18" s="70"/>
      <c r="DH18" s="70"/>
      <c r="DI18" s="70"/>
      <c r="DJ18" s="72"/>
      <c r="DK18" s="75">
        <f>C18+J15+Q18+X18+AE18+AL18+AS18+AZ18+BG18+BN18+BU18+CB18+CI18+CP18+CW18+DD18</f>
        <v>414847577.12999994</v>
      </c>
      <c r="DL18" s="75">
        <f>D18+K15+R18+Y18+AF18+AM18+AT18+BA18+BH18+BO18+BV18+CC18+CJ18+CQ18+CX18+DE18</f>
        <v>439690000</v>
      </c>
      <c r="DM18" s="75">
        <f t="shared" ref="DM18:DN32" si="62">E18+L18+S18+Z18+AG18+AN18+AU18+BB18+BI18+BP18+BW18+CD18+CK18+CR18+CY18+DF18</f>
        <v>135416666.66666666</v>
      </c>
      <c r="DN18" s="75">
        <f t="shared" si="62"/>
        <v>129020160.53</v>
      </c>
      <c r="DO18" s="75">
        <f t="shared" si="59"/>
        <v>-6396506.1366666555</v>
      </c>
      <c r="DP18" s="75">
        <f>DO18/DM18*100</f>
        <v>-4.7235737624615304</v>
      </c>
      <c r="DQ18" s="75" t="str">
        <f t="shared" ref="DQ18:DQ32" si="63">IF((DP18&gt;0),"OK","Not OK")</f>
        <v>Not OK</v>
      </c>
    </row>
    <row r="19" spans="1:121" s="76" customFormat="1" ht="30" x14ac:dyDescent="0.25">
      <c r="A19" s="69" t="s">
        <v>532</v>
      </c>
      <c r="B19" s="69" t="s">
        <v>533</v>
      </c>
      <c r="C19" s="71">
        <v>37009808.869999997</v>
      </c>
      <c r="D19" s="71">
        <v>27000000</v>
      </c>
      <c r="E19" s="70">
        <v>2250000</v>
      </c>
      <c r="F19" s="70">
        <v>3038880.1</v>
      </c>
      <c r="G19" s="70">
        <v>788880.1</v>
      </c>
      <c r="H19" s="70">
        <v>35.06133777777778</v>
      </c>
      <c r="I19" s="69" t="s">
        <v>508</v>
      </c>
      <c r="J19" s="70">
        <v>37009808.869999997</v>
      </c>
      <c r="K19" s="70">
        <v>27000000</v>
      </c>
      <c r="L19" s="70">
        <v>4500000</v>
      </c>
      <c r="M19" s="70">
        <v>4653939.7699999996</v>
      </c>
      <c r="N19" s="70">
        <v>153939.76999999999</v>
      </c>
      <c r="O19" s="70">
        <v>3.4208837777777776</v>
      </c>
      <c r="P19" s="72" t="s">
        <v>508</v>
      </c>
      <c r="Q19" s="70">
        <v>37009808.869999997</v>
      </c>
      <c r="R19" s="70">
        <v>27000000</v>
      </c>
      <c r="S19" s="70">
        <v>6750000</v>
      </c>
      <c r="T19" s="70">
        <v>6022700.46</v>
      </c>
      <c r="U19" s="70">
        <v>-727299.54</v>
      </c>
      <c r="V19" s="70"/>
      <c r="W19" s="72"/>
      <c r="X19" s="70">
        <v>37009808.869999997</v>
      </c>
      <c r="Y19" s="70">
        <v>27000000</v>
      </c>
      <c r="Z19" s="70">
        <v>9000000</v>
      </c>
      <c r="AA19" s="70">
        <v>8833620.6699999999</v>
      </c>
      <c r="AB19" s="70">
        <v>-166379.32999999999</v>
      </c>
      <c r="AC19" s="70">
        <v>-1.8486592222222222</v>
      </c>
      <c r="AD19" s="72"/>
      <c r="AE19" s="70">
        <v>37009808.869999997</v>
      </c>
      <c r="AF19" s="70">
        <v>27000000</v>
      </c>
      <c r="AG19" s="70">
        <v>11250000</v>
      </c>
      <c r="AH19" s="70">
        <v>10243507.02</v>
      </c>
      <c r="AI19" s="70">
        <v>-1006492.98</v>
      </c>
      <c r="AJ19" s="70">
        <v>-8.9466042666666663</v>
      </c>
      <c r="AK19" s="72" t="s">
        <v>505</v>
      </c>
      <c r="AL19" s="70">
        <v>34006454.43</v>
      </c>
      <c r="AM19" s="70">
        <v>27000000</v>
      </c>
      <c r="AN19" s="70">
        <v>13500000</v>
      </c>
      <c r="AO19" s="70">
        <v>11200382.949999999</v>
      </c>
      <c r="AP19" s="70">
        <v>-2299617.0499999998</v>
      </c>
      <c r="AQ19" s="70">
        <v>-17.034200370370371</v>
      </c>
      <c r="AR19" s="72" t="s">
        <v>505</v>
      </c>
      <c r="AS19" s="70">
        <v>34006454.43</v>
      </c>
      <c r="AT19" s="70">
        <v>27000000</v>
      </c>
      <c r="AU19" s="70">
        <v>9000000</v>
      </c>
      <c r="AV19" s="70">
        <v>13591555.449999999</v>
      </c>
      <c r="AW19" s="70">
        <v>-166379.32999999999</v>
      </c>
      <c r="AX19" s="70">
        <v>-1.8486592222222222</v>
      </c>
      <c r="AY19" s="71" t="s">
        <v>505</v>
      </c>
      <c r="AZ19" s="70"/>
      <c r="BA19" s="70"/>
      <c r="BB19" s="70"/>
      <c r="BC19" s="70"/>
      <c r="BD19" s="70"/>
      <c r="BE19" s="70"/>
      <c r="BF19" s="72"/>
      <c r="BG19" s="70"/>
      <c r="BH19" s="70"/>
      <c r="BI19" s="70"/>
      <c r="BJ19" s="70"/>
      <c r="BK19" s="70"/>
      <c r="BL19" s="70"/>
      <c r="BM19" s="72"/>
      <c r="BN19" s="70"/>
      <c r="BO19" s="70"/>
      <c r="BP19" s="70"/>
      <c r="BQ19" s="70"/>
      <c r="BR19" s="70"/>
      <c r="BS19" s="70"/>
      <c r="BT19" s="72"/>
      <c r="BU19" s="70"/>
      <c r="BV19" s="70"/>
      <c r="BW19" s="70"/>
      <c r="BX19" s="70"/>
      <c r="BY19" s="70"/>
      <c r="BZ19" s="70"/>
      <c r="CA19" s="72"/>
      <c r="CB19" s="70"/>
      <c r="CC19" s="70"/>
      <c r="CD19" s="70"/>
      <c r="CE19" s="70"/>
      <c r="CF19" s="70"/>
      <c r="CG19" s="70"/>
      <c r="CH19" s="72"/>
      <c r="CI19" s="70"/>
      <c r="CJ19" s="70"/>
      <c r="CK19" s="70"/>
      <c r="CL19" s="70"/>
      <c r="CM19" s="70"/>
      <c r="CN19" s="70"/>
      <c r="CO19" s="72"/>
      <c r="CP19" s="70"/>
      <c r="CQ19" s="70"/>
      <c r="CR19" s="70"/>
      <c r="CS19" s="70"/>
      <c r="CT19" s="70"/>
      <c r="CU19" s="70"/>
      <c r="CV19" s="72"/>
      <c r="CW19" s="70"/>
      <c r="CX19" s="70"/>
      <c r="CY19" s="70"/>
      <c r="CZ19" s="70"/>
      <c r="DA19" s="70"/>
      <c r="DB19" s="70"/>
      <c r="DC19" s="72"/>
      <c r="DD19" s="70"/>
      <c r="DE19" s="70"/>
      <c r="DF19" s="70"/>
      <c r="DG19" s="70"/>
      <c r="DH19" s="70"/>
      <c r="DI19" s="70"/>
      <c r="DJ19" s="72"/>
      <c r="DK19" s="75">
        <f t="shared" ref="DK19:DL31" si="64">C19+J18+Q19+X19+AE19+AL19+AS19+AZ19+BG19+BN19+BU19+CB19+CI19+CP19+CW19+DD19</f>
        <v>278869638.56999999</v>
      </c>
      <c r="DL19" s="75">
        <f t="shared" si="64"/>
        <v>227000000</v>
      </c>
      <c r="DM19" s="75">
        <f t="shared" si="62"/>
        <v>56250000</v>
      </c>
      <c r="DN19" s="75">
        <f t="shared" si="62"/>
        <v>57584586.420000002</v>
      </c>
      <c r="DO19" s="75">
        <f t="shared" si="59"/>
        <v>1334586.4200000018</v>
      </c>
      <c r="DP19" s="75">
        <f t="shared" ref="DP19:DP35" si="65">DO19/DM19*100</f>
        <v>2.3725980800000031</v>
      </c>
      <c r="DQ19" s="75" t="str">
        <f t="shared" si="63"/>
        <v>OK</v>
      </c>
    </row>
    <row r="20" spans="1:121" s="76" customFormat="1" ht="19.5" customHeight="1" x14ac:dyDescent="0.25">
      <c r="A20" s="69" t="s">
        <v>534</v>
      </c>
      <c r="B20" s="69" t="s">
        <v>535</v>
      </c>
      <c r="C20" s="71">
        <v>1038639.73</v>
      </c>
      <c r="D20" s="71">
        <v>1000000</v>
      </c>
      <c r="E20" s="70">
        <v>83333.333333333343</v>
      </c>
      <c r="F20" s="70">
        <v>12490</v>
      </c>
      <c r="G20" s="70">
        <v>-70843.333333333343</v>
      </c>
      <c r="H20" s="70">
        <v>-85.012</v>
      </c>
      <c r="I20" s="69" t="s">
        <v>505</v>
      </c>
      <c r="J20" s="70">
        <v>1038639.73</v>
      </c>
      <c r="K20" s="70">
        <v>1000000</v>
      </c>
      <c r="L20" s="70">
        <v>166666.66666666669</v>
      </c>
      <c r="M20" s="70">
        <v>67410</v>
      </c>
      <c r="N20" s="70">
        <v>-99256.666666666672</v>
      </c>
      <c r="O20" s="70">
        <v>-59.554000000000002</v>
      </c>
      <c r="P20" s="72" t="s">
        <v>505</v>
      </c>
      <c r="Q20" s="70">
        <v>1038639.73</v>
      </c>
      <c r="R20" s="70">
        <v>1000000</v>
      </c>
      <c r="S20" s="70">
        <v>250000</v>
      </c>
      <c r="T20" s="70">
        <v>139352</v>
      </c>
      <c r="U20" s="70">
        <v>-110648</v>
      </c>
      <c r="V20" s="70"/>
      <c r="W20" s="72"/>
      <c r="X20" s="70">
        <v>1038639.73</v>
      </c>
      <c r="Y20" s="70">
        <v>1000000</v>
      </c>
      <c r="Z20" s="70">
        <v>333333.33333333337</v>
      </c>
      <c r="AA20" s="70">
        <v>184327</v>
      </c>
      <c r="AB20" s="70">
        <v>-149006.33333333334</v>
      </c>
      <c r="AC20" s="70">
        <v>-44.701900000000002</v>
      </c>
      <c r="AD20" s="72"/>
      <c r="AE20" s="70">
        <v>1038639.73</v>
      </c>
      <c r="AF20" s="70">
        <v>1000000</v>
      </c>
      <c r="AG20" s="70">
        <v>416666.66666666669</v>
      </c>
      <c r="AH20" s="70">
        <v>316638.59999999998</v>
      </c>
      <c r="AI20" s="70">
        <v>-100028.06666666667</v>
      </c>
      <c r="AJ20" s="70">
        <v>-24.006736</v>
      </c>
      <c r="AK20" s="72" t="s">
        <v>505</v>
      </c>
      <c r="AL20" s="70">
        <v>1029296.8</v>
      </c>
      <c r="AM20" s="70">
        <v>1000000</v>
      </c>
      <c r="AN20" s="70">
        <v>500000</v>
      </c>
      <c r="AO20" s="70">
        <v>377505.35</v>
      </c>
      <c r="AP20" s="70">
        <v>-122494.65</v>
      </c>
      <c r="AQ20" s="70">
        <v>-24.498930000000001</v>
      </c>
      <c r="AR20" s="72" t="s">
        <v>505</v>
      </c>
      <c r="AS20" s="70">
        <v>1029296.8</v>
      </c>
      <c r="AT20" s="70">
        <v>1000000</v>
      </c>
      <c r="AU20" s="70">
        <v>333333.33333333337</v>
      </c>
      <c r="AV20" s="70">
        <v>535974.36</v>
      </c>
      <c r="AW20" s="70">
        <v>-149006.33333333334</v>
      </c>
      <c r="AX20" s="70">
        <v>-44.701900000000002</v>
      </c>
      <c r="AY20" s="71" t="s">
        <v>505</v>
      </c>
      <c r="AZ20" s="70"/>
      <c r="BA20" s="70"/>
      <c r="BB20" s="70"/>
      <c r="BC20" s="70"/>
      <c r="BD20" s="70"/>
      <c r="BE20" s="70"/>
      <c r="BF20" s="72"/>
      <c r="BG20" s="70"/>
      <c r="BH20" s="70"/>
      <c r="BI20" s="70"/>
      <c r="BJ20" s="70"/>
      <c r="BK20" s="70"/>
      <c r="BL20" s="70"/>
      <c r="BM20" s="72"/>
      <c r="BN20" s="70"/>
      <c r="BO20" s="70"/>
      <c r="BP20" s="70"/>
      <c r="BQ20" s="70"/>
      <c r="BR20" s="70"/>
      <c r="BS20" s="70"/>
      <c r="BT20" s="72"/>
      <c r="BU20" s="70"/>
      <c r="BV20" s="70"/>
      <c r="BW20" s="70"/>
      <c r="BX20" s="70"/>
      <c r="BY20" s="70"/>
      <c r="BZ20" s="70"/>
      <c r="CA20" s="72"/>
      <c r="CB20" s="70"/>
      <c r="CC20" s="70"/>
      <c r="CD20" s="70"/>
      <c r="CE20" s="70"/>
      <c r="CF20" s="70"/>
      <c r="CG20" s="70"/>
      <c r="CH20" s="72"/>
      <c r="CI20" s="70"/>
      <c r="CJ20" s="70"/>
      <c r="CK20" s="70"/>
      <c r="CL20" s="70"/>
      <c r="CM20" s="70"/>
      <c r="CN20" s="70"/>
      <c r="CO20" s="72"/>
      <c r="CP20" s="70"/>
      <c r="CQ20" s="70"/>
      <c r="CR20" s="70"/>
      <c r="CS20" s="70"/>
      <c r="CT20" s="70"/>
      <c r="CU20" s="70"/>
      <c r="CV20" s="72"/>
      <c r="CW20" s="70"/>
      <c r="CX20" s="70"/>
      <c r="CY20" s="70"/>
      <c r="CZ20" s="70"/>
      <c r="DA20" s="70"/>
      <c r="DB20" s="70"/>
      <c r="DC20" s="72"/>
      <c r="DD20" s="70"/>
      <c r="DE20" s="70"/>
      <c r="DF20" s="70"/>
      <c r="DG20" s="70"/>
      <c r="DH20" s="70"/>
      <c r="DI20" s="70"/>
      <c r="DJ20" s="72"/>
      <c r="DK20" s="75">
        <f t="shared" si="64"/>
        <v>43222961.389999978</v>
      </c>
      <c r="DL20" s="75">
        <f t="shared" si="64"/>
        <v>33000000</v>
      </c>
      <c r="DM20" s="75">
        <f t="shared" si="62"/>
        <v>2083333.3333333335</v>
      </c>
      <c r="DN20" s="75">
        <f t="shared" si="62"/>
        <v>1633697.31</v>
      </c>
      <c r="DO20" s="75">
        <f t="shared" si="59"/>
        <v>-449636.02333333343</v>
      </c>
      <c r="DP20" s="75">
        <f t="shared" si="65"/>
        <v>-21.58252912</v>
      </c>
      <c r="DQ20" s="75" t="str">
        <f t="shared" si="63"/>
        <v>Not OK</v>
      </c>
    </row>
    <row r="21" spans="1:121" s="76" customFormat="1" ht="15" x14ac:dyDescent="0.25">
      <c r="A21" s="69" t="s">
        <v>536</v>
      </c>
      <c r="B21" s="69" t="s">
        <v>537</v>
      </c>
      <c r="C21" s="71">
        <v>16612361.039999999</v>
      </c>
      <c r="D21" s="71">
        <v>14000000</v>
      </c>
      <c r="E21" s="70">
        <v>1166666.6666666665</v>
      </c>
      <c r="F21" s="70">
        <v>1208228.96</v>
      </c>
      <c r="G21" s="70">
        <v>41562.293333333335</v>
      </c>
      <c r="H21" s="70">
        <v>3.5624822857142857</v>
      </c>
      <c r="I21" s="69" t="s">
        <v>508</v>
      </c>
      <c r="J21" s="70">
        <v>16612361.039999999</v>
      </c>
      <c r="K21" s="70">
        <v>14000000</v>
      </c>
      <c r="L21" s="70">
        <v>2333333.333333333</v>
      </c>
      <c r="M21" s="70">
        <v>3756252.23</v>
      </c>
      <c r="N21" s="70">
        <v>1422918.8966666665</v>
      </c>
      <c r="O21" s="70">
        <v>60.982238428571428</v>
      </c>
      <c r="P21" s="72" t="s">
        <v>508</v>
      </c>
      <c r="Q21" s="70">
        <v>16612361.039999999</v>
      </c>
      <c r="R21" s="70">
        <v>14000000</v>
      </c>
      <c r="S21" s="70">
        <v>3500000</v>
      </c>
      <c r="T21" s="70">
        <v>3842973.93</v>
      </c>
      <c r="U21" s="70">
        <v>342973.93</v>
      </c>
      <c r="V21" s="70"/>
      <c r="W21" s="72"/>
      <c r="X21" s="70">
        <v>16612361.039999999</v>
      </c>
      <c r="Y21" s="70">
        <v>14000000</v>
      </c>
      <c r="Z21" s="70">
        <v>4666666.666666666</v>
      </c>
      <c r="AA21" s="70">
        <v>6052804.3300000001</v>
      </c>
      <c r="AB21" s="70">
        <v>1386137.6633333333</v>
      </c>
      <c r="AC21" s="70">
        <v>29.702949928571428</v>
      </c>
      <c r="AD21" s="72"/>
      <c r="AE21" s="70">
        <v>16612361.039999999</v>
      </c>
      <c r="AF21" s="70">
        <v>14000000</v>
      </c>
      <c r="AG21" s="70">
        <v>5833333.333333334</v>
      </c>
      <c r="AH21" s="70">
        <v>8214126.5999999996</v>
      </c>
      <c r="AI21" s="70">
        <v>2380793.2666666666</v>
      </c>
      <c r="AJ21" s="70">
        <v>40.81359885714285</v>
      </c>
      <c r="AK21" s="72" t="s">
        <v>508</v>
      </c>
      <c r="AL21" s="70">
        <v>15591324.550000001</v>
      </c>
      <c r="AM21" s="70">
        <v>14000000</v>
      </c>
      <c r="AN21" s="70">
        <v>7000000</v>
      </c>
      <c r="AO21" s="70">
        <v>8574848.3499999996</v>
      </c>
      <c r="AP21" s="70">
        <v>1574848.35</v>
      </c>
      <c r="AQ21" s="70">
        <v>22.497833571428568</v>
      </c>
      <c r="AR21" s="72" t="s">
        <v>508</v>
      </c>
      <c r="AS21" s="70">
        <v>15591324.550000001</v>
      </c>
      <c r="AT21" s="70">
        <v>14000000</v>
      </c>
      <c r="AU21" s="70">
        <v>4666666.666666666</v>
      </c>
      <c r="AV21" s="70">
        <v>8754608.3499999996</v>
      </c>
      <c r="AW21" s="70">
        <v>1386137.6633333333</v>
      </c>
      <c r="AX21" s="70">
        <v>29.702949928571428</v>
      </c>
      <c r="AY21" s="71" t="s">
        <v>508</v>
      </c>
      <c r="AZ21" s="70"/>
      <c r="BA21" s="70"/>
      <c r="BB21" s="70"/>
      <c r="BC21" s="70"/>
      <c r="BD21" s="70"/>
      <c r="BE21" s="70"/>
      <c r="BF21" s="72"/>
      <c r="BG21" s="70"/>
      <c r="BH21" s="70"/>
      <c r="BI21" s="70"/>
      <c r="BJ21" s="70"/>
      <c r="BK21" s="70"/>
      <c r="BL21" s="70"/>
      <c r="BM21" s="72"/>
      <c r="BN21" s="70"/>
      <c r="BO21" s="70"/>
      <c r="BP21" s="70"/>
      <c r="BQ21" s="70"/>
      <c r="BR21" s="70"/>
      <c r="BS21" s="70"/>
      <c r="BT21" s="72"/>
      <c r="BU21" s="70"/>
      <c r="BV21" s="70"/>
      <c r="BW21" s="70"/>
      <c r="BX21" s="70"/>
      <c r="BY21" s="70"/>
      <c r="BZ21" s="70"/>
      <c r="CA21" s="72"/>
      <c r="CB21" s="70"/>
      <c r="CC21" s="70"/>
      <c r="CD21" s="70"/>
      <c r="CE21" s="70"/>
      <c r="CF21" s="70"/>
      <c r="CG21" s="70"/>
      <c r="CH21" s="72"/>
      <c r="CI21" s="70"/>
      <c r="CJ21" s="70"/>
      <c r="CK21" s="70"/>
      <c r="CL21" s="70"/>
      <c r="CM21" s="70"/>
      <c r="CN21" s="70"/>
      <c r="CO21" s="72"/>
      <c r="CP21" s="70"/>
      <c r="CQ21" s="70"/>
      <c r="CR21" s="70"/>
      <c r="CS21" s="70"/>
      <c r="CT21" s="70"/>
      <c r="CU21" s="70"/>
      <c r="CV21" s="72"/>
      <c r="CW21" s="70"/>
      <c r="CX21" s="70"/>
      <c r="CY21" s="70"/>
      <c r="CZ21" s="70"/>
      <c r="DA21" s="70"/>
      <c r="DB21" s="70"/>
      <c r="DC21" s="72"/>
      <c r="DD21" s="70"/>
      <c r="DE21" s="70"/>
      <c r="DF21" s="70"/>
      <c r="DG21" s="70"/>
      <c r="DH21" s="70"/>
      <c r="DI21" s="70"/>
      <c r="DJ21" s="72"/>
      <c r="DK21" s="75">
        <f t="shared" si="64"/>
        <v>98670732.989999995</v>
      </c>
      <c r="DL21" s="75">
        <f t="shared" si="64"/>
        <v>85000000</v>
      </c>
      <c r="DM21" s="75">
        <f t="shared" si="62"/>
        <v>29166666.666666664</v>
      </c>
      <c r="DN21" s="75">
        <f t="shared" si="62"/>
        <v>40403842.75</v>
      </c>
      <c r="DO21" s="75">
        <f t="shared" si="59"/>
        <v>11237176.083333336</v>
      </c>
      <c r="DP21" s="75">
        <f t="shared" si="65"/>
        <v>38.52746085714287</v>
      </c>
      <c r="DQ21" s="75" t="str">
        <f t="shared" si="63"/>
        <v>OK</v>
      </c>
    </row>
    <row r="22" spans="1:121" s="76" customFormat="1" ht="15" x14ac:dyDescent="0.25">
      <c r="A22" s="69" t="s">
        <v>538</v>
      </c>
      <c r="B22" s="69" t="s">
        <v>539</v>
      </c>
      <c r="C22" s="71">
        <v>145633443.34999999</v>
      </c>
      <c r="D22" s="71">
        <v>152500000</v>
      </c>
      <c r="E22" s="70">
        <v>12708333.333333334</v>
      </c>
      <c r="F22" s="70">
        <v>12285640.049999999</v>
      </c>
      <c r="G22" s="70">
        <v>-422693.28333333333</v>
      </c>
      <c r="H22" s="70">
        <v>-3.3261110819672131</v>
      </c>
      <c r="I22" s="69" t="s">
        <v>505</v>
      </c>
      <c r="J22" s="70">
        <v>145633443.34999999</v>
      </c>
      <c r="K22" s="70">
        <v>152500000</v>
      </c>
      <c r="L22" s="70">
        <v>25416666.666666668</v>
      </c>
      <c r="M22" s="70">
        <v>24573015.91</v>
      </c>
      <c r="N22" s="70">
        <v>-843650.75666666671</v>
      </c>
      <c r="O22" s="70">
        <v>-3.3192816655737705</v>
      </c>
      <c r="P22" s="72" t="s">
        <v>505</v>
      </c>
      <c r="Q22" s="70">
        <v>145633443.34999999</v>
      </c>
      <c r="R22" s="70">
        <v>152500000</v>
      </c>
      <c r="S22" s="70">
        <v>38125000</v>
      </c>
      <c r="T22" s="70">
        <v>36871462.409999996</v>
      </c>
      <c r="U22" s="70">
        <v>-1253537.5900000001</v>
      </c>
      <c r="V22" s="70"/>
      <c r="W22" s="72"/>
      <c r="X22" s="70">
        <v>145633443.34999999</v>
      </c>
      <c r="Y22" s="70">
        <v>152500000</v>
      </c>
      <c r="Z22" s="70">
        <v>50833333.333333336</v>
      </c>
      <c r="AA22" s="70">
        <v>49111396.009999998</v>
      </c>
      <c r="AB22" s="70">
        <v>-1721937.3233333332</v>
      </c>
      <c r="AC22" s="70">
        <v>-3.3874176852459019</v>
      </c>
      <c r="AD22" s="72"/>
      <c r="AE22" s="70">
        <v>145633443.34999999</v>
      </c>
      <c r="AF22" s="70">
        <v>152500000</v>
      </c>
      <c r="AG22" s="70">
        <v>63541666.666666664</v>
      </c>
      <c r="AH22" s="70">
        <v>61479268.160000004</v>
      </c>
      <c r="AI22" s="70">
        <v>-2062398.5066666666</v>
      </c>
      <c r="AJ22" s="70">
        <v>-3.2457419121311477</v>
      </c>
      <c r="AK22" s="72" t="s">
        <v>505</v>
      </c>
      <c r="AL22" s="70">
        <v>147496528.03</v>
      </c>
      <c r="AM22" s="70">
        <v>152500000</v>
      </c>
      <c r="AN22" s="70">
        <v>76250000</v>
      </c>
      <c r="AO22" s="70">
        <v>73882134.76000002</v>
      </c>
      <c r="AP22" s="70">
        <v>-2367865.2400000002</v>
      </c>
      <c r="AQ22" s="70">
        <v>-3.105397036065574</v>
      </c>
      <c r="AR22" s="72" t="s">
        <v>505</v>
      </c>
      <c r="AS22" s="70">
        <v>147496528.03</v>
      </c>
      <c r="AT22" s="70">
        <v>152500000</v>
      </c>
      <c r="AU22" s="70">
        <v>50833333.333333336</v>
      </c>
      <c r="AV22" s="70">
        <v>88426989.480000004</v>
      </c>
      <c r="AW22" s="70">
        <v>-1721937.3233333332</v>
      </c>
      <c r="AX22" s="70">
        <v>-3.3874176852459019</v>
      </c>
      <c r="AY22" s="71" t="s">
        <v>505</v>
      </c>
      <c r="AZ22" s="70"/>
      <c r="BA22" s="70"/>
      <c r="BB22" s="70"/>
      <c r="BC22" s="70"/>
      <c r="BD22" s="70"/>
      <c r="BE22" s="70"/>
      <c r="BF22" s="72"/>
      <c r="BG22" s="70"/>
      <c r="BH22" s="70"/>
      <c r="BI22" s="70"/>
      <c r="BJ22" s="70"/>
      <c r="BK22" s="70"/>
      <c r="BL22" s="70"/>
      <c r="BM22" s="72"/>
      <c r="BN22" s="70"/>
      <c r="BO22" s="70"/>
      <c r="BP22" s="70"/>
      <c r="BQ22" s="70"/>
      <c r="BR22" s="70"/>
      <c r="BS22" s="70"/>
      <c r="BT22" s="72"/>
      <c r="BU22" s="70"/>
      <c r="BV22" s="70"/>
      <c r="BW22" s="70"/>
      <c r="BX22" s="70"/>
      <c r="BY22" s="70"/>
      <c r="BZ22" s="70"/>
      <c r="CA22" s="72"/>
      <c r="CB22" s="70"/>
      <c r="CC22" s="70"/>
      <c r="CD22" s="70"/>
      <c r="CE22" s="70"/>
      <c r="CF22" s="70"/>
      <c r="CG22" s="70"/>
      <c r="CH22" s="72"/>
      <c r="CI22" s="70"/>
      <c r="CJ22" s="70"/>
      <c r="CK22" s="70"/>
      <c r="CL22" s="70"/>
      <c r="CM22" s="70"/>
      <c r="CN22" s="70"/>
      <c r="CO22" s="72"/>
      <c r="CP22" s="70"/>
      <c r="CQ22" s="70"/>
      <c r="CR22" s="70"/>
      <c r="CS22" s="70"/>
      <c r="CT22" s="70"/>
      <c r="CU22" s="70"/>
      <c r="CV22" s="72"/>
      <c r="CW22" s="70"/>
      <c r="CX22" s="70"/>
      <c r="CY22" s="70"/>
      <c r="CZ22" s="70"/>
      <c r="DA22" s="70"/>
      <c r="DB22" s="70"/>
      <c r="DC22" s="72"/>
      <c r="DD22" s="70"/>
      <c r="DE22" s="70"/>
      <c r="DF22" s="70"/>
      <c r="DG22" s="70"/>
      <c r="DH22" s="70"/>
      <c r="DI22" s="70"/>
      <c r="DJ22" s="72"/>
      <c r="DK22" s="75">
        <f t="shared" si="64"/>
        <v>894139190.5</v>
      </c>
      <c r="DL22" s="75">
        <f t="shared" si="64"/>
        <v>929000000</v>
      </c>
      <c r="DM22" s="75">
        <f t="shared" si="62"/>
        <v>317708333.33333331</v>
      </c>
      <c r="DN22" s="75">
        <f t="shared" si="62"/>
        <v>346629906.78000003</v>
      </c>
      <c r="DO22" s="75">
        <f t="shared" si="59"/>
        <v>28921573.446666718</v>
      </c>
      <c r="DP22" s="75">
        <f t="shared" si="65"/>
        <v>9.1031837733770651</v>
      </c>
      <c r="DQ22" s="75" t="str">
        <f t="shared" si="63"/>
        <v>OK</v>
      </c>
    </row>
    <row r="23" spans="1:121" s="76" customFormat="1" ht="15" x14ac:dyDescent="0.25">
      <c r="A23" s="69" t="s">
        <v>540</v>
      </c>
      <c r="B23" s="69" t="s">
        <v>541</v>
      </c>
      <c r="C23" s="71">
        <v>29323634.5</v>
      </c>
      <c r="D23" s="71">
        <v>33500000</v>
      </c>
      <c r="E23" s="70">
        <v>2791666.666666667</v>
      </c>
      <c r="F23" s="70">
        <v>2443537.0099999998</v>
      </c>
      <c r="G23" s="70">
        <v>-348129.65666666668</v>
      </c>
      <c r="H23" s="70">
        <v>-12.470316059701492</v>
      </c>
      <c r="I23" s="69" t="s">
        <v>505</v>
      </c>
      <c r="J23" s="70">
        <v>29323634.5</v>
      </c>
      <c r="K23" s="70">
        <v>33500000</v>
      </c>
      <c r="L23" s="70">
        <v>5583333.333333334</v>
      </c>
      <c r="M23" s="70">
        <v>4932783.8899999997</v>
      </c>
      <c r="N23" s="70">
        <v>-650549.44333333336</v>
      </c>
      <c r="O23" s="70">
        <v>-11.651631820895522</v>
      </c>
      <c r="P23" s="72" t="s">
        <v>505</v>
      </c>
      <c r="Q23" s="70">
        <v>29323634.5</v>
      </c>
      <c r="R23" s="70">
        <v>33500000</v>
      </c>
      <c r="S23" s="70">
        <v>8375000</v>
      </c>
      <c r="T23" s="70">
        <v>7585869.79</v>
      </c>
      <c r="U23" s="70">
        <v>-789130.21</v>
      </c>
      <c r="V23" s="70"/>
      <c r="W23" s="72"/>
      <c r="X23" s="70">
        <v>29323634.5</v>
      </c>
      <c r="Y23" s="70">
        <v>33500000</v>
      </c>
      <c r="Z23" s="70">
        <v>11166666.666666666</v>
      </c>
      <c r="AA23" s="70">
        <v>10120800.789999999</v>
      </c>
      <c r="AB23" s="70">
        <v>-1045865.8766666666</v>
      </c>
      <c r="AC23" s="70">
        <v>-9.3659630746268654</v>
      </c>
      <c r="AD23" s="72"/>
      <c r="AE23" s="70">
        <v>29323634.5</v>
      </c>
      <c r="AF23" s="70">
        <v>33500000</v>
      </c>
      <c r="AG23" s="70">
        <v>13958333.333333334</v>
      </c>
      <c r="AH23" s="70">
        <v>12642883.219999999</v>
      </c>
      <c r="AI23" s="70">
        <v>-1315450.1133333335</v>
      </c>
      <c r="AJ23" s="70">
        <v>-9.4241202149253738</v>
      </c>
      <c r="AK23" s="72" t="s">
        <v>505</v>
      </c>
      <c r="AL23" s="70">
        <v>29550708.210000001</v>
      </c>
      <c r="AM23" s="70">
        <v>33500000</v>
      </c>
      <c r="AN23" s="70">
        <v>16750000</v>
      </c>
      <c r="AO23" s="70">
        <v>15288017.800000001</v>
      </c>
      <c r="AP23" s="70">
        <v>-1461982.2</v>
      </c>
      <c r="AQ23" s="70">
        <v>-8.7282519402985077</v>
      </c>
      <c r="AR23" s="72" t="s">
        <v>505</v>
      </c>
      <c r="AS23" s="70">
        <v>29550708.210000001</v>
      </c>
      <c r="AT23" s="70">
        <v>33500000</v>
      </c>
      <c r="AU23" s="70">
        <v>11166666.666666666</v>
      </c>
      <c r="AV23" s="70">
        <v>17818136.079999998</v>
      </c>
      <c r="AW23" s="70">
        <v>-1045865.8766666666</v>
      </c>
      <c r="AX23" s="70">
        <v>-9.3659630746268654</v>
      </c>
      <c r="AY23" s="71" t="s">
        <v>505</v>
      </c>
      <c r="AZ23" s="70"/>
      <c r="BA23" s="70"/>
      <c r="BB23" s="70"/>
      <c r="BC23" s="70"/>
      <c r="BD23" s="70"/>
      <c r="BE23" s="70"/>
      <c r="BF23" s="72"/>
      <c r="BG23" s="70"/>
      <c r="BH23" s="70"/>
      <c r="BI23" s="70"/>
      <c r="BJ23" s="70"/>
      <c r="BK23" s="70"/>
      <c r="BL23" s="70"/>
      <c r="BM23" s="72"/>
      <c r="BN23" s="70"/>
      <c r="BO23" s="70"/>
      <c r="BP23" s="70"/>
      <c r="BQ23" s="70"/>
      <c r="BR23" s="70"/>
      <c r="BS23" s="70"/>
      <c r="BT23" s="72"/>
      <c r="BU23" s="70"/>
      <c r="BV23" s="70"/>
      <c r="BW23" s="70"/>
      <c r="BX23" s="70"/>
      <c r="BY23" s="70"/>
      <c r="BZ23" s="70"/>
      <c r="CA23" s="72"/>
      <c r="CB23" s="70"/>
      <c r="CC23" s="70"/>
      <c r="CD23" s="70"/>
      <c r="CE23" s="70"/>
      <c r="CF23" s="70"/>
      <c r="CG23" s="70"/>
      <c r="CH23" s="72"/>
      <c r="CI23" s="70"/>
      <c r="CJ23" s="70"/>
      <c r="CK23" s="70"/>
      <c r="CL23" s="70"/>
      <c r="CM23" s="70"/>
      <c r="CN23" s="70"/>
      <c r="CO23" s="72"/>
      <c r="CP23" s="70"/>
      <c r="CQ23" s="70"/>
      <c r="CR23" s="70"/>
      <c r="CS23" s="70"/>
      <c r="CT23" s="70"/>
      <c r="CU23" s="70"/>
      <c r="CV23" s="72"/>
      <c r="CW23" s="70"/>
      <c r="CX23" s="70"/>
      <c r="CY23" s="70"/>
      <c r="CZ23" s="70"/>
      <c r="DA23" s="70"/>
      <c r="DB23" s="70"/>
      <c r="DC23" s="72"/>
      <c r="DD23" s="70"/>
      <c r="DE23" s="70"/>
      <c r="DF23" s="70"/>
      <c r="DG23" s="70"/>
      <c r="DH23" s="70"/>
      <c r="DI23" s="70"/>
      <c r="DJ23" s="72"/>
      <c r="DK23" s="75">
        <f t="shared" si="64"/>
        <v>322029397.76999998</v>
      </c>
      <c r="DL23" s="75">
        <f t="shared" si="64"/>
        <v>353500000</v>
      </c>
      <c r="DM23" s="75">
        <f t="shared" si="62"/>
        <v>69791666.666666672</v>
      </c>
      <c r="DN23" s="75">
        <f t="shared" si="62"/>
        <v>70832028.579999998</v>
      </c>
      <c r="DO23" s="75">
        <f t="shared" si="59"/>
        <v>1040361.9133333266</v>
      </c>
      <c r="DP23" s="75">
        <f t="shared" si="65"/>
        <v>1.4906678161193934</v>
      </c>
      <c r="DQ23" s="75" t="str">
        <f t="shared" si="63"/>
        <v>OK</v>
      </c>
    </row>
    <row r="24" spans="1:121" s="76" customFormat="1" ht="15" x14ac:dyDescent="0.25">
      <c r="A24" s="69" t="s">
        <v>542</v>
      </c>
      <c r="B24" s="69" t="s">
        <v>543</v>
      </c>
      <c r="C24" s="71">
        <v>67817795.629999995</v>
      </c>
      <c r="D24" s="71">
        <v>60500000</v>
      </c>
      <c r="E24" s="70">
        <v>5041666.666666666</v>
      </c>
      <c r="F24" s="70">
        <v>6005156.5</v>
      </c>
      <c r="G24" s="70">
        <v>963489.83333333326</v>
      </c>
      <c r="H24" s="70">
        <v>19.110542148760331</v>
      </c>
      <c r="I24" s="69" t="s">
        <v>508</v>
      </c>
      <c r="J24" s="70">
        <v>67817795.629999995</v>
      </c>
      <c r="K24" s="70">
        <v>60500000</v>
      </c>
      <c r="L24" s="70">
        <v>10083333.333333332</v>
      </c>
      <c r="M24" s="70">
        <v>10780109.75</v>
      </c>
      <c r="N24" s="70">
        <v>696776.41666666674</v>
      </c>
      <c r="O24" s="70">
        <v>6.9101793388429762</v>
      </c>
      <c r="P24" s="72" t="s">
        <v>508</v>
      </c>
      <c r="Q24" s="70">
        <v>67817795.629999995</v>
      </c>
      <c r="R24" s="70">
        <v>60500000</v>
      </c>
      <c r="S24" s="70">
        <v>15125000</v>
      </c>
      <c r="T24" s="70">
        <v>14471554</v>
      </c>
      <c r="U24" s="70">
        <v>-653446</v>
      </c>
      <c r="V24" s="70"/>
      <c r="W24" s="72"/>
      <c r="X24" s="70">
        <v>67817795.629999995</v>
      </c>
      <c r="Y24" s="70">
        <v>60500000</v>
      </c>
      <c r="Z24" s="70">
        <v>20166666.666666664</v>
      </c>
      <c r="AA24" s="70">
        <v>22103417</v>
      </c>
      <c r="AB24" s="70">
        <v>1936750.3333333333</v>
      </c>
      <c r="AC24" s="70">
        <v>9.6037206611570234</v>
      </c>
      <c r="AD24" s="72"/>
      <c r="AE24" s="70">
        <v>67817795.629999995</v>
      </c>
      <c r="AF24" s="70">
        <v>60500000</v>
      </c>
      <c r="AG24" s="70">
        <v>25208333.333333332</v>
      </c>
      <c r="AH24" s="70">
        <v>27696340.189999998</v>
      </c>
      <c r="AI24" s="70">
        <v>2488006.8566666665</v>
      </c>
      <c r="AJ24" s="70">
        <v>9.8697792661157013</v>
      </c>
      <c r="AK24" s="72" t="s">
        <v>508</v>
      </c>
      <c r="AL24" s="70">
        <v>63284482.68</v>
      </c>
      <c r="AM24" s="70">
        <v>60500000</v>
      </c>
      <c r="AN24" s="70">
        <v>30250000</v>
      </c>
      <c r="AO24" s="70">
        <v>33469800.34</v>
      </c>
      <c r="AP24" s="70">
        <v>3219800.34</v>
      </c>
      <c r="AQ24" s="70">
        <v>10.643968066115702</v>
      </c>
      <c r="AR24" s="72" t="s">
        <v>508</v>
      </c>
      <c r="AS24" s="70">
        <v>63284482.68</v>
      </c>
      <c r="AT24" s="70">
        <v>60500000</v>
      </c>
      <c r="AU24" s="70">
        <v>20166666.666666664</v>
      </c>
      <c r="AV24" s="70">
        <v>39243238.789999999</v>
      </c>
      <c r="AW24" s="70">
        <v>1936750.3333333333</v>
      </c>
      <c r="AX24" s="70">
        <v>9.6037206611570234</v>
      </c>
      <c r="AY24" s="71" t="s">
        <v>508</v>
      </c>
      <c r="AZ24" s="70"/>
      <c r="BA24" s="70"/>
      <c r="BB24" s="70"/>
      <c r="BC24" s="70"/>
      <c r="BD24" s="70"/>
      <c r="BE24" s="70"/>
      <c r="BF24" s="72"/>
      <c r="BG24" s="70"/>
      <c r="BH24" s="70"/>
      <c r="BI24" s="70"/>
      <c r="BJ24" s="70"/>
      <c r="BK24" s="70"/>
      <c r="BL24" s="70"/>
      <c r="BM24" s="72"/>
      <c r="BN24" s="70"/>
      <c r="BO24" s="70"/>
      <c r="BP24" s="70"/>
      <c r="BQ24" s="70"/>
      <c r="BR24" s="70"/>
      <c r="BS24" s="70"/>
      <c r="BT24" s="72"/>
      <c r="BU24" s="70"/>
      <c r="BV24" s="70"/>
      <c r="BW24" s="70"/>
      <c r="BX24" s="70"/>
      <c r="BY24" s="70"/>
      <c r="BZ24" s="70"/>
      <c r="CA24" s="72"/>
      <c r="CB24" s="70"/>
      <c r="CC24" s="70"/>
      <c r="CD24" s="70"/>
      <c r="CE24" s="70"/>
      <c r="CF24" s="70"/>
      <c r="CG24" s="70"/>
      <c r="CH24" s="72"/>
      <c r="CI24" s="70"/>
      <c r="CJ24" s="70"/>
      <c r="CK24" s="70"/>
      <c r="CL24" s="70"/>
      <c r="CM24" s="70"/>
      <c r="CN24" s="70"/>
      <c r="CO24" s="72"/>
      <c r="CP24" s="70"/>
      <c r="CQ24" s="70"/>
      <c r="CR24" s="70"/>
      <c r="CS24" s="70"/>
      <c r="CT24" s="70"/>
      <c r="CU24" s="70"/>
      <c r="CV24" s="72"/>
      <c r="CW24" s="70"/>
      <c r="CX24" s="70"/>
      <c r="CY24" s="70"/>
      <c r="CZ24" s="70"/>
      <c r="DA24" s="70"/>
      <c r="DB24" s="70"/>
      <c r="DC24" s="72"/>
      <c r="DD24" s="70"/>
      <c r="DE24" s="70"/>
      <c r="DF24" s="70"/>
      <c r="DG24" s="70"/>
      <c r="DH24" s="70"/>
      <c r="DI24" s="70"/>
      <c r="DJ24" s="72"/>
      <c r="DK24" s="75">
        <f t="shared" si="64"/>
        <v>427163782.38</v>
      </c>
      <c r="DL24" s="75">
        <f t="shared" si="64"/>
        <v>396500000</v>
      </c>
      <c r="DM24" s="75">
        <f t="shared" si="62"/>
        <v>126041666.66666666</v>
      </c>
      <c r="DN24" s="75">
        <f t="shared" si="62"/>
        <v>153769616.56999999</v>
      </c>
      <c r="DO24" s="75">
        <f t="shared" si="59"/>
        <v>27727949.903333336</v>
      </c>
      <c r="DP24" s="75">
        <f t="shared" si="65"/>
        <v>21.99903463404959</v>
      </c>
      <c r="DQ24" s="75" t="str">
        <f t="shared" si="63"/>
        <v>OK</v>
      </c>
    </row>
    <row r="25" spans="1:121" s="76" customFormat="1" ht="15" x14ac:dyDescent="0.25">
      <c r="A25" s="69" t="s">
        <v>544</v>
      </c>
      <c r="B25" s="69" t="s">
        <v>545</v>
      </c>
      <c r="C25" s="71">
        <v>10582941.25</v>
      </c>
      <c r="D25" s="71">
        <v>10000000</v>
      </c>
      <c r="E25" s="70">
        <v>833333.33333333337</v>
      </c>
      <c r="F25" s="70">
        <v>1046165.77</v>
      </c>
      <c r="G25" s="70">
        <v>212832.43666666665</v>
      </c>
      <c r="H25" s="70">
        <v>25.539892399999999</v>
      </c>
      <c r="I25" s="69" t="s">
        <v>508</v>
      </c>
      <c r="J25" s="70">
        <v>10582941.25</v>
      </c>
      <c r="K25" s="70">
        <v>10000000</v>
      </c>
      <c r="L25" s="70">
        <v>1666666.6666666667</v>
      </c>
      <c r="M25" s="70">
        <v>1851267.5899999999</v>
      </c>
      <c r="N25" s="70">
        <v>184600.92333333334</v>
      </c>
      <c r="O25" s="70">
        <v>11.0760554</v>
      </c>
      <c r="P25" s="72" t="s">
        <v>508</v>
      </c>
      <c r="Q25" s="70">
        <v>10582941.25</v>
      </c>
      <c r="R25" s="70">
        <v>10000000</v>
      </c>
      <c r="S25" s="70">
        <v>2500000</v>
      </c>
      <c r="T25" s="70">
        <v>2655704.1299999994</v>
      </c>
      <c r="U25" s="70">
        <v>155704.13</v>
      </c>
      <c r="V25" s="70"/>
      <c r="W25" s="72"/>
      <c r="X25" s="70">
        <v>10582941.25</v>
      </c>
      <c r="Y25" s="70">
        <v>10000000</v>
      </c>
      <c r="Z25" s="70">
        <v>3333333.3333333335</v>
      </c>
      <c r="AA25" s="70">
        <v>3569982.73</v>
      </c>
      <c r="AB25" s="70">
        <v>236649.39666666667</v>
      </c>
      <c r="AC25" s="70">
        <v>7.0994818999999998</v>
      </c>
      <c r="AD25" s="72"/>
      <c r="AE25" s="70">
        <v>10582941.25</v>
      </c>
      <c r="AF25" s="70">
        <v>10000000</v>
      </c>
      <c r="AG25" s="70">
        <v>4166666.6666666665</v>
      </c>
      <c r="AH25" s="70">
        <v>4411160.7300000004</v>
      </c>
      <c r="AI25" s="70">
        <v>244494.06333333332</v>
      </c>
      <c r="AJ25" s="70">
        <v>5.8678575200000003</v>
      </c>
      <c r="AK25" s="72" t="s">
        <v>508</v>
      </c>
      <c r="AL25" s="70">
        <v>11082711.01</v>
      </c>
      <c r="AM25" s="70">
        <v>10000000</v>
      </c>
      <c r="AN25" s="70">
        <v>5000000</v>
      </c>
      <c r="AO25" s="70">
        <v>5121830.8500000006</v>
      </c>
      <c r="AP25" s="70">
        <v>121830.85</v>
      </c>
      <c r="AQ25" s="70">
        <v>2.436617</v>
      </c>
      <c r="AR25" s="72" t="s">
        <v>508</v>
      </c>
      <c r="AS25" s="70">
        <v>11082711.01</v>
      </c>
      <c r="AT25" s="70">
        <v>10000000</v>
      </c>
      <c r="AU25" s="70">
        <v>3333333.3333333335</v>
      </c>
      <c r="AV25" s="70">
        <v>6041324.5300000003</v>
      </c>
      <c r="AW25" s="70">
        <v>311049.39666666667</v>
      </c>
      <c r="AX25" s="70">
        <v>9.3314819</v>
      </c>
      <c r="AY25" s="71" t="s">
        <v>508</v>
      </c>
      <c r="AZ25" s="70"/>
      <c r="BA25" s="70"/>
      <c r="BB25" s="70"/>
      <c r="BC25" s="70"/>
      <c r="BD25" s="70"/>
      <c r="BE25" s="70"/>
      <c r="BF25" s="72"/>
      <c r="BG25" s="70"/>
      <c r="BH25" s="70"/>
      <c r="BI25" s="70"/>
      <c r="BJ25" s="70"/>
      <c r="BK25" s="70"/>
      <c r="BL25" s="70"/>
      <c r="BM25" s="72"/>
      <c r="BN25" s="70"/>
      <c r="BO25" s="70"/>
      <c r="BP25" s="70"/>
      <c r="BQ25" s="70"/>
      <c r="BR25" s="70"/>
      <c r="BS25" s="70"/>
      <c r="BT25" s="72"/>
      <c r="BU25" s="70"/>
      <c r="BV25" s="70"/>
      <c r="BW25" s="70"/>
      <c r="BX25" s="70"/>
      <c r="BY25" s="70"/>
      <c r="BZ25" s="70"/>
      <c r="CA25" s="72"/>
      <c r="CB25" s="70"/>
      <c r="CC25" s="70"/>
      <c r="CD25" s="70"/>
      <c r="CE25" s="70"/>
      <c r="CF25" s="70"/>
      <c r="CG25" s="70"/>
      <c r="CH25" s="72"/>
      <c r="CI25" s="70"/>
      <c r="CJ25" s="70"/>
      <c r="CK25" s="70"/>
      <c r="CL25" s="70"/>
      <c r="CM25" s="70"/>
      <c r="CN25" s="70"/>
      <c r="CO25" s="72"/>
      <c r="CP25" s="70"/>
      <c r="CQ25" s="70"/>
      <c r="CR25" s="70"/>
      <c r="CS25" s="70"/>
      <c r="CT25" s="70"/>
      <c r="CU25" s="70"/>
      <c r="CV25" s="72"/>
      <c r="CW25" s="70"/>
      <c r="CX25" s="70"/>
      <c r="CY25" s="70"/>
      <c r="CZ25" s="70"/>
      <c r="DA25" s="70"/>
      <c r="DB25" s="70"/>
      <c r="DC25" s="72"/>
      <c r="DD25" s="70"/>
      <c r="DE25" s="70"/>
      <c r="DF25" s="70"/>
      <c r="DG25" s="70"/>
      <c r="DH25" s="70"/>
      <c r="DI25" s="70"/>
      <c r="DJ25" s="72"/>
      <c r="DK25" s="75">
        <f t="shared" si="64"/>
        <v>132314982.65000001</v>
      </c>
      <c r="DL25" s="75">
        <f t="shared" si="64"/>
        <v>120500000</v>
      </c>
      <c r="DM25" s="75">
        <f t="shared" si="62"/>
        <v>20833333.333333332</v>
      </c>
      <c r="DN25" s="75">
        <f t="shared" si="62"/>
        <v>24697436.330000002</v>
      </c>
      <c r="DO25" s="75">
        <f t="shared" si="59"/>
        <v>3864102.9966666698</v>
      </c>
      <c r="DP25" s="75">
        <f t="shared" si="65"/>
        <v>18.547694384000017</v>
      </c>
      <c r="DQ25" s="75" t="str">
        <f t="shared" si="63"/>
        <v>OK</v>
      </c>
    </row>
    <row r="26" spans="1:121" s="76" customFormat="1" ht="15" x14ac:dyDescent="0.25">
      <c r="A26" s="69" t="s">
        <v>546</v>
      </c>
      <c r="B26" s="69" t="s">
        <v>547</v>
      </c>
      <c r="C26" s="71">
        <v>26173584.030000001</v>
      </c>
      <c r="D26" s="71">
        <v>28000000</v>
      </c>
      <c r="E26" s="70">
        <v>2333333.333333333</v>
      </c>
      <c r="F26" s="70">
        <v>3196156.5599999996</v>
      </c>
      <c r="G26" s="70">
        <v>862823.22666666668</v>
      </c>
      <c r="H26" s="70">
        <v>36.978138285714287</v>
      </c>
      <c r="I26" s="69" t="s">
        <v>508</v>
      </c>
      <c r="J26" s="70">
        <v>26173584.030000001</v>
      </c>
      <c r="K26" s="70">
        <v>28000000</v>
      </c>
      <c r="L26" s="70">
        <v>4666666.666666666</v>
      </c>
      <c r="M26" s="70">
        <v>5494658.3399999999</v>
      </c>
      <c r="N26" s="70">
        <v>827991.67333333334</v>
      </c>
      <c r="O26" s="70">
        <v>17.742678714285713</v>
      </c>
      <c r="P26" s="72" t="s">
        <v>508</v>
      </c>
      <c r="Q26" s="70">
        <v>26173584.030000001</v>
      </c>
      <c r="R26" s="70">
        <v>28000000</v>
      </c>
      <c r="S26" s="70">
        <v>7000000</v>
      </c>
      <c r="T26" s="70">
        <v>6723909.2400000002</v>
      </c>
      <c r="U26" s="70">
        <v>-276090.76</v>
      </c>
      <c r="V26" s="70"/>
      <c r="W26" s="72"/>
      <c r="X26" s="70">
        <v>26173584.030000001</v>
      </c>
      <c r="Y26" s="70">
        <v>28000000</v>
      </c>
      <c r="Z26" s="70">
        <v>9333333.333333334</v>
      </c>
      <c r="AA26" s="70">
        <v>9609110.9400000013</v>
      </c>
      <c r="AB26" s="70">
        <v>275777.60666666669</v>
      </c>
      <c r="AC26" s="70">
        <v>2.9547600714285718</v>
      </c>
      <c r="AD26" s="72"/>
      <c r="AE26" s="70">
        <v>26173584.030000001</v>
      </c>
      <c r="AF26" s="70">
        <v>28000000</v>
      </c>
      <c r="AG26" s="70">
        <v>11666666.666666666</v>
      </c>
      <c r="AH26" s="70">
        <v>11387457.939999999</v>
      </c>
      <c r="AI26" s="70">
        <v>-279208.72666666668</v>
      </c>
      <c r="AJ26" s="70">
        <v>-2.3932176571428569</v>
      </c>
      <c r="AK26" s="72" t="s">
        <v>505</v>
      </c>
      <c r="AL26" s="70">
        <v>28077000.66</v>
      </c>
      <c r="AM26" s="70">
        <v>28000000</v>
      </c>
      <c r="AN26" s="70">
        <v>14000000</v>
      </c>
      <c r="AO26" s="70">
        <v>15110359.139999999</v>
      </c>
      <c r="AP26" s="70">
        <v>1110359.1399999999</v>
      </c>
      <c r="AQ26" s="70">
        <v>7.9311367142857145</v>
      </c>
      <c r="AR26" s="72" t="s">
        <v>508</v>
      </c>
      <c r="AS26" s="70">
        <v>28077000.66</v>
      </c>
      <c r="AT26" s="70">
        <v>28000000</v>
      </c>
      <c r="AU26" s="70">
        <v>9333333.333333334</v>
      </c>
      <c r="AV26" s="70">
        <v>18706570.700000003</v>
      </c>
      <c r="AW26" s="70">
        <v>275777.60666666669</v>
      </c>
      <c r="AX26" s="70">
        <v>2.9547600714285718</v>
      </c>
      <c r="AY26" s="71" t="s">
        <v>508</v>
      </c>
      <c r="AZ26" s="70"/>
      <c r="BA26" s="70"/>
      <c r="BB26" s="70"/>
      <c r="BC26" s="70"/>
      <c r="BD26" s="70"/>
      <c r="BE26" s="70"/>
      <c r="BF26" s="72"/>
      <c r="BG26" s="70"/>
      <c r="BH26" s="70"/>
      <c r="BI26" s="70"/>
      <c r="BJ26" s="70"/>
      <c r="BK26" s="70"/>
      <c r="BL26" s="70"/>
      <c r="BM26" s="72"/>
      <c r="BN26" s="70"/>
      <c r="BO26" s="70"/>
      <c r="BP26" s="70"/>
      <c r="BQ26" s="70"/>
      <c r="BR26" s="70"/>
      <c r="BS26" s="70"/>
      <c r="BT26" s="72"/>
      <c r="BU26" s="70"/>
      <c r="BV26" s="70"/>
      <c r="BW26" s="70"/>
      <c r="BX26" s="70"/>
      <c r="BY26" s="70"/>
      <c r="BZ26" s="70"/>
      <c r="CA26" s="72"/>
      <c r="CB26" s="70"/>
      <c r="CC26" s="70"/>
      <c r="CD26" s="70"/>
      <c r="CE26" s="70"/>
      <c r="CF26" s="70"/>
      <c r="CG26" s="70"/>
      <c r="CH26" s="72"/>
      <c r="CI26" s="70"/>
      <c r="CJ26" s="70"/>
      <c r="CK26" s="70"/>
      <c r="CL26" s="70"/>
      <c r="CM26" s="70"/>
      <c r="CN26" s="70"/>
      <c r="CO26" s="72"/>
      <c r="CP26" s="70"/>
      <c r="CQ26" s="70"/>
      <c r="CR26" s="70"/>
      <c r="CS26" s="70"/>
      <c r="CT26" s="70"/>
      <c r="CU26" s="70"/>
      <c r="CV26" s="72"/>
      <c r="CW26" s="70"/>
      <c r="CX26" s="70"/>
      <c r="CY26" s="70"/>
      <c r="CZ26" s="70"/>
      <c r="DA26" s="70"/>
      <c r="DB26" s="70"/>
      <c r="DC26" s="72"/>
      <c r="DD26" s="70"/>
      <c r="DE26" s="70"/>
      <c r="DF26" s="70"/>
      <c r="DG26" s="70"/>
      <c r="DH26" s="70"/>
      <c r="DI26" s="70"/>
      <c r="DJ26" s="72"/>
      <c r="DK26" s="75">
        <f t="shared" si="64"/>
        <v>171431278.69</v>
      </c>
      <c r="DL26" s="75">
        <f t="shared" si="64"/>
        <v>178000000</v>
      </c>
      <c r="DM26" s="75">
        <f t="shared" si="62"/>
        <v>58333333.333333336</v>
      </c>
      <c r="DN26" s="75">
        <f t="shared" si="62"/>
        <v>70228222.859999999</v>
      </c>
      <c r="DO26" s="75">
        <f t="shared" si="59"/>
        <v>11894889.526666664</v>
      </c>
      <c r="DP26" s="75">
        <f t="shared" si="65"/>
        <v>20.391239188571422</v>
      </c>
      <c r="DQ26" s="75" t="str">
        <f t="shared" si="63"/>
        <v>OK</v>
      </c>
    </row>
    <row r="27" spans="1:121" s="76" customFormat="1" ht="15" x14ac:dyDescent="0.25">
      <c r="A27" s="69" t="s">
        <v>548</v>
      </c>
      <c r="B27" s="69" t="s">
        <v>549</v>
      </c>
      <c r="C27" s="71">
        <v>14448404.279999999</v>
      </c>
      <c r="D27" s="71">
        <v>14000000</v>
      </c>
      <c r="E27" s="70">
        <v>1166666.6666666665</v>
      </c>
      <c r="F27" s="70">
        <v>1274677.1499999999</v>
      </c>
      <c r="G27" s="70">
        <v>108010.48333333334</v>
      </c>
      <c r="H27" s="70">
        <v>9.2580414285714276</v>
      </c>
      <c r="I27" s="69" t="s">
        <v>508</v>
      </c>
      <c r="J27" s="70">
        <v>14448404.279999999</v>
      </c>
      <c r="K27" s="70">
        <v>14000000</v>
      </c>
      <c r="L27" s="70">
        <v>2333333.333333333</v>
      </c>
      <c r="M27" s="70">
        <v>3453460.84</v>
      </c>
      <c r="N27" s="70">
        <v>1120127.5066666666</v>
      </c>
      <c r="O27" s="70">
        <v>48.005464571428575</v>
      </c>
      <c r="P27" s="72" t="s">
        <v>508</v>
      </c>
      <c r="Q27" s="70">
        <v>14448404.279999999</v>
      </c>
      <c r="R27" s="70">
        <v>14000000</v>
      </c>
      <c r="S27" s="70">
        <v>3500000</v>
      </c>
      <c r="T27" s="70">
        <v>4570100.8499999996</v>
      </c>
      <c r="U27" s="70">
        <v>1070100.8500000001</v>
      </c>
      <c r="V27" s="70"/>
      <c r="W27" s="72"/>
      <c r="X27" s="70">
        <v>14448404.279999999</v>
      </c>
      <c r="Y27" s="70">
        <v>14000000</v>
      </c>
      <c r="Z27" s="70">
        <v>4666666.666666666</v>
      </c>
      <c r="AA27" s="70">
        <v>5817410.7300000004</v>
      </c>
      <c r="AB27" s="70">
        <v>1150744.0633333332</v>
      </c>
      <c r="AC27" s="70">
        <v>24.658801357142856</v>
      </c>
      <c r="AD27" s="72"/>
      <c r="AE27" s="70">
        <v>14448404.279999999</v>
      </c>
      <c r="AF27" s="70">
        <v>14000000</v>
      </c>
      <c r="AG27" s="70">
        <v>5833333.333333334</v>
      </c>
      <c r="AH27" s="70">
        <v>6760603.8700000001</v>
      </c>
      <c r="AI27" s="70">
        <v>927270.53666666662</v>
      </c>
      <c r="AJ27" s="70">
        <v>15.896066342857143</v>
      </c>
      <c r="AK27" s="72" t="s">
        <v>508</v>
      </c>
      <c r="AL27" s="70">
        <v>13795368.359999999</v>
      </c>
      <c r="AM27" s="70">
        <v>14000000</v>
      </c>
      <c r="AN27" s="70">
        <v>7000000</v>
      </c>
      <c r="AO27" s="70">
        <v>8092776.9200000009</v>
      </c>
      <c r="AP27" s="70">
        <v>1092776.92</v>
      </c>
      <c r="AQ27" s="70">
        <v>15.611098857142856</v>
      </c>
      <c r="AR27" s="72" t="s">
        <v>508</v>
      </c>
      <c r="AS27" s="70">
        <v>13795368.359999999</v>
      </c>
      <c r="AT27" s="70">
        <v>14000000</v>
      </c>
      <c r="AU27" s="70">
        <v>4666666.666666666</v>
      </c>
      <c r="AV27" s="70">
        <v>9685530.870000001</v>
      </c>
      <c r="AW27" s="70">
        <v>1150744.0633333332</v>
      </c>
      <c r="AX27" s="70">
        <v>24.658801357142856</v>
      </c>
      <c r="AY27" s="71" t="s">
        <v>508</v>
      </c>
      <c r="AZ27" s="70"/>
      <c r="BA27" s="70"/>
      <c r="BB27" s="70"/>
      <c r="BC27" s="70"/>
      <c r="BD27" s="70"/>
      <c r="BE27" s="70"/>
      <c r="BF27" s="72"/>
      <c r="BG27" s="70"/>
      <c r="BH27" s="70"/>
      <c r="BI27" s="70"/>
      <c r="BJ27" s="70"/>
      <c r="BK27" s="70"/>
      <c r="BL27" s="70"/>
      <c r="BM27" s="72"/>
      <c r="BN27" s="70"/>
      <c r="BO27" s="70"/>
      <c r="BP27" s="70"/>
      <c r="BQ27" s="70"/>
      <c r="BR27" s="70"/>
      <c r="BS27" s="70"/>
      <c r="BT27" s="72"/>
      <c r="BU27" s="70"/>
      <c r="BV27" s="70"/>
      <c r="BW27" s="70"/>
      <c r="BX27" s="70"/>
      <c r="BY27" s="70"/>
      <c r="BZ27" s="70"/>
      <c r="CA27" s="72"/>
      <c r="CB27" s="70"/>
      <c r="CC27" s="70"/>
      <c r="CD27" s="70"/>
      <c r="CE27" s="70"/>
      <c r="CF27" s="70"/>
      <c r="CG27" s="70"/>
      <c r="CH27" s="72"/>
      <c r="CI27" s="70"/>
      <c r="CJ27" s="70"/>
      <c r="CK27" s="70"/>
      <c r="CL27" s="70"/>
      <c r="CM27" s="70"/>
      <c r="CN27" s="70"/>
      <c r="CO27" s="72"/>
      <c r="CP27" s="70"/>
      <c r="CQ27" s="70"/>
      <c r="CR27" s="70"/>
      <c r="CS27" s="70"/>
      <c r="CT27" s="70"/>
      <c r="CU27" s="70"/>
      <c r="CV27" s="72"/>
      <c r="CW27" s="70"/>
      <c r="CX27" s="70"/>
      <c r="CY27" s="70"/>
      <c r="CZ27" s="70"/>
      <c r="DA27" s="70"/>
      <c r="DB27" s="70"/>
      <c r="DC27" s="72"/>
      <c r="DD27" s="70"/>
      <c r="DE27" s="70"/>
      <c r="DF27" s="70"/>
      <c r="DG27" s="70"/>
      <c r="DH27" s="70"/>
      <c r="DI27" s="70"/>
      <c r="DJ27" s="72"/>
      <c r="DK27" s="75">
        <f t="shared" si="64"/>
        <v>111557937.87</v>
      </c>
      <c r="DL27" s="75">
        <f t="shared" si="64"/>
        <v>112000000</v>
      </c>
      <c r="DM27" s="75">
        <f t="shared" si="62"/>
        <v>29166666.666666664</v>
      </c>
      <c r="DN27" s="75">
        <f t="shared" si="62"/>
        <v>39654561.230000004</v>
      </c>
      <c r="DO27" s="75">
        <f t="shared" si="59"/>
        <v>10487894.56333334</v>
      </c>
      <c r="DP27" s="75">
        <f t="shared" si="65"/>
        <v>35.958495645714308</v>
      </c>
      <c r="DQ27" s="75" t="str">
        <f t="shared" si="63"/>
        <v>OK</v>
      </c>
    </row>
    <row r="28" spans="1:121" s="76" customFormat="1" ht="15" x14ac:dyDescent="0.25">
      <c r="A28" s="69" t="s">
        <v>550</v>
      </c>
      <c r="B28" s="69" t="s">
        <v>551</v>
      </c>
      <c r="C28" s="71">
        <v>12115307.699999999</v>
      </c>
      <c r="D28" s="71">
        <v>12000000</v>
      </c>
      <c r="E28" s="70">
        <v>1000000</v>
      </c>
      <c r="F28" s="70">
        <v>1166374.6800000002</v>
      </c>
      <c r="G28" s="70">
        <v>166374.68</v>
      </c>
      <c r="H28" s="70">
        <v>16.637467999999998</v>
      </c>
      <c r="I28" s="69" t="s">
        <v>508</v>
      </c>
      <c r="J28" s="70">
        <v>12115307.699999999</v>
      </c>
      <c r="K28" s="70">
        <v>12000000</v>
      </c>
      <c r="L28" s="70">
        <v>2000000</v>
      </c>
      <c r="M28" s="70">
        <v>1962620.28</v>
      </c>
      <c r="N28" s="70">
        <v>-37379.72</v>
      </c>
      <c r="O28" s="70">
        <v>-1.868986</v>
      </c>
      <c r="P28" s="72" t="s">
        <v>505</v>
      </c>
      <c r="Q28" s="70">
        <v>12115307.699999999</v>
      </c>
      <c r="R28" s="70">
        <v>12000000</v>
      </c>
      <c r="S28" s="70">
        <v>3000000</v>
      </c>
      <c r="T28" s="70">
        <v>2697793.2500000005</v>
      </c>
      <c r="U28" s="70">
        <v>-302206.75</v>
      </c>
      <c r="V28" s="70"/>
      <c r="W28" s="72"/>
      <c r="X28" s="70">
        <v>12115307.699999999</v>
      </c>
      <c r="Y28" s="70">
        <v>12000000</v>
      </c>
      <c r="Z28" s="70">
        <v>4000000</v>
      </c>
      <c r="AA28" s="70">
        <v>3641737.0600000005</v>
      </c>
      <c r="AB28" s="70">
        <v>-358262.94</v>
      </c>
      <c r="AC28" s="70">
        <v>-8.9565734999999993</v>
      </c>
      <c r="AD28" s="72"/>
      <c r="AE28" s="70">
        <v>12115307.699999999</v>
      </c>
      <c r="AF28" s="70">
        <v>12000000</v>
      </c>
      <c r="AG28" s="70">
        <v>5000000</v>
      </c>
      <c r="AH28" s="70">
        <v>4413073.91</v>
      </c>
      <c r="AI28" s="70">
        <v>-586926.09</v>
      </c>
      <c r="AJ28" s="70">
        <v>-11.738521799999999</v>
      </c>
      <c r="AK28" s="72" t="s">
        <v>505</v>
      </c>
      <c r="AL28" s="70">
        <v>12100818.539999999</v>
      </c>
      <c r="AM28" s="70">
        <v>12000000</v>
      </c>
      <c r="AN28" s="70">
        <v>6000000</v>
      </c>
      <c r="AO28" s="70">
        <v>5079773.16</v>
      </c>
      <c r="AP28" s="70">
        <v>-920226.84</v>
      </c>
      <c r="AQ28" s="70">
        <v>-15.337114</v>
      </c>
      <c r="AR28" s="72" t="s">
        <v>505</v>
      </c>
      <c r="AS28" s="70">
        <v>12100818.539999999</v>
      </c>
      <c r="AT28" s="70">
        <v>12000000</v>
      </c>
      <c r="AU28" s="70">
        <v>4000000</v>
      </c>
      <c r="AV28" s="70">
        <v>6092060.4900000002</v>
      </c>
      <c r="AW28" s="70">
        <v>-358262.94</v>
      </c>
      <c r="AX28" s="70">
        <v>-8.9565734999999993</v>
      </c>
      <c r="AY28" s="71" t="s">
        <v>505</v>
      </c>
      <c r="AZ28" s="70"/>
      <c r="BA28" s="70"/>
      <c r="BB28" s="70"/>
      <c r="BC28" s="70"/>
      <c r="BD28" s="70"/>
      <c r="BE28" s="70"/>
      <c r="BF28" s="72"/>
      <c r="BG28" s="70"/>
      <c r="BH28" s="70"/>
      <c r="BI28" s="70"/>
      <c r="BJ28" s="70"/>
      <c r="BK28" s="70"/>
      <c r="BL28" s="70"/>
      <c r="BM28" s="72"/>
      <c r="BN28" s="70"/>
      <c r="BO28" s="70"/>
      <c r="BP28" s="70"/>
      <c r="BQ28" s="70"/>
      <c r="BR28" s="70"/>
      <c r="BS28" s="70"/>
      <c r="BT28" s="72"/>
      <c r="BU28" s="70"/>
      <c r="BV28" s="70"/>
      <c r="BW28" s="70"/>
      <c r="BX28" s="70"/>
      <c r="BY28" s="70"/>
      <c r="BZ28" s="70"/>
      <c r="CA28" s="72"/>
      <c r="CB28" s="70"/>
      <c r="CC28" s="70"/>
      <c r="CD28" s="70"/>
      <c r="CE28" s="70"/>
      <c r="CF28" s="70"/>
      <c r="CG28" s="70"/>
      <c r="CH28" s="72"/>
      <c r="CI28" s="70"/>
      <c r="CJ28" s="70"/>
      <c r="CK28" s="70"/>
      <c r="CL28" s="70"/>
      <c r="CM28" s="70"/>
      <c r="CN28" s="70"/>
      <c r="CO28" s="72"/>
      <c r="CP28" s="70"/>
      <c r="CQ28" s="70"/>
      <c r="CR28" s="70"/>
      <c r="CS28" s="70"/>
      <c r="CT28" s="70"/>
      <c r="CU28" s="70"/>
      <c r="CV28" s="72"/>
      <c r="CW28" s="70"/>
      <c r="CX28" s="70"/>
      <c r="CY28" s="70"/>
      <c r="CZ28" s="70"/>
      <c r="DA28" s="70"/>
      <c r="DB28" s="70"/>
      <c r="DC28" s="72"/>
      <c r="DD28" s="70"/>
      <c r="DE28" s="70"/>
      <c r="DF28" s="70"/>
      <c r="DG28" s="70"/>
      <c r="DH28" s="70"/>
      <c r="DI28" s="70"/>
      <c r="DJ28" s="72"/>
      <c r="DK28" s="75">
        <f t="shared" si="64"/>
        <v>87111272.159999996</v>
      </c>
      <c r="DL28" s="75">
        <f t="shared" si="64"/>
        <v>86000000</v>
      </c>
      <c r="DM28" s="75">
        <f t="shared" si="62"/>
        <v>25000000</v>
      </c>
      <c r="DN28" s="75">
        <f t="shared" si="62"/>
        <v>25053432.830000006</v>
      </c>
      <c r="DO28" s="75">
        <f t="shared" si="59"/>
        <v>53432.830000005662</v>
      </c>
      <c r="DP28" s="75">
        <f t="shared" si="65"/>
        <v>0.21373132000002265</v>
      </c>
      <c r="DQ28" s="75" t="str">
        <f t="shared" si="63"/>
        <v>OK</v>
      </c>
    </row>
    <row r="29" spans="1:121" s="76" customFormat="1" ht="15" x14ac:dyDescent="0.25">
      <c r="A29" s="69" t="s">
        <v>552</v>
      </c>
      <c r="B29" s="69" t="s">
        <v>553</v>
      </c>
      <c r="C29" s="71">
        <v>41533678.609999999</v>
      </c>
      <c r="D29" s="71">
        <v>46400000</v>
      </c>
      <c r="E29" s="70">
        <v>3866666.6666666665</v>
      </c>
      <c r="F29" s="70">
        <v>3304244.29</v>
      </c>
      <c r="G29" s="70">
        <v>-562422.37666666671</v>
      </c>
      <c r="H29" s="70">
        <v>-14.545406293103447</v>
      </c>
      <c r="I29" s="69" t="s">
        <v>505</v>
      </c>
      <c r="J29" s="70">
        <v>41533678.609999999</v>
      </c>
      <c r="K29" s="70">
        <v>46400000</v>
      </c>
      <c r="L29" s="70">
        <v>7733333.333333333</v>
      </c>
      <c r="M29" s="70">
        <v>6674173.8600000013</v>
      </c>
      <c r="N29" s="70">
        <v>-1059159.4733333334</v>
      </c>
      <c r="O29" s="70">
        <v>-13.696027672413793</v>
      </c>
      <c r="P29" s="72" t="s">
        <v>505</v>
      </c>
      <c r="Q29" s="70">
        <v>41533678.609999999</v>
      </c>
      <c r="R29" s="70">
        <v>46400000</v>
      </c>
      <c r="S29" s="70">
        <v>11600000</v>
      </c>
      <c r="T29" s="70">
        <v>10099722.389999999</v>
      </c>
      <c r="U29" s="70">
        <v>-1500277.61</v>
      </c>
      <c r="V29" s="70"/>
      <c r="W29" s="72"/>
      <c r="X29" s="70">
        <v>41533678.609999999</v>
      </c>
      <c r="Y29" s="70">
        <v>46400000</v>
      </c>
      <c r="Z29" s="70">
        <v>15466666.666666666</v>
      </c>
      <c r="AA29" s="70">
        <v>13530292.400000002</v>
      </c>
      <c r="AB29" s="70">
        <v>-1936374.2666666666</v>
      </c>
      <c r="AC29" s="70">
        <v>-12.519661206896551</v>
      </c>
      <c r="AD29" s="72"/>
      <c r="AE29" s="70">
        <v>41533678.609999999</v>
      </c>
      <c r="AF29" s="70">
        <v>46400000</v>
      </c>
      <c r="AG29" s="70">
        <v>19333333.333333332</v>
      </c>
      <c r="AH29" s="70">
        <v>17381997.870000001</v>
      </c>
      <c r="AI29" s="70">
        <v>-1951335.4633333334</v>
      </c>
      <c r="AJ29" s="70">
        <v>-10.093114465517242</v>
      </c>
      <c r="AK29" s="72" t="s">
        <v>505</v>
      </c>
      <c r="AL29" s="70">
        <v>38404298.280000001</v>
      </c>
      <c r="AM29" s="70">
        <v>46400000</v>
      </c>
      <c r="AN29" s="70">
        <v>23200000</v>
      </c>
      <c r="AO29" s="70">
        <v>21252243.829999998</v>
      </c>
      <c r="AP29" s="70">
        <v>-1947756.17</v>
      </c>
      <c r="AQ29" s="70">
        <v>-8.3955007327586202</v>
      </c>
      <c r="AR29" s="72" t="s">
        <v>505</v>
      </c>
      <c r="AS29" s="70">
        <v>38404298.280000001</v>
      </c>
      <c r="AT29" s="70">
        <v>46400000</v>
      </c>
      <c r="AU29" s="70">
        <v>15466666.666666666</v>
      </c>
      <c r="AV29" s="70">
        <v>25254459.819999997</v>
      </c>
      <c r="AW29" s="70">
        <v>-1936374.2666666666</v>
      </c>
      <c r="AX29" s="70">
        <v>-12.519661206896551</v>
      </c>
      <c r="AY29" s="71" t="s">
        <v>505</v>
      </c>
      <c r="AZ29" s="70"/>
      <c r="BA29" s="70"/>
      <c r="BB29" s="70"/>
      <c r="BC29" s="70"/>
      <c r="BD29" s="70"/>
      <c r="BE29" s="70"/>
      <c r="BF29" s="72"/>
      <c r="BG29" s="70"/>
      <c r="BH29" s="70"/>
      <c r="BI29" s="70"/>
      <c r="BJ29" s="70"/>
      <c r="BK29" s="70"/>
      <c r="BL29" s="70"/>
      <c r="BM29" s="72"/>
      <c r="BN29" s="70"/>
      <c r="BO29" s="70"/>
      <c r="BP29" s="70"/>
      <c r="BQ29" s="70"/>
      <c r="BR29" s="70"/>
      <c r="BS29" s="70"/>
      <c r="BT29" s="72"/>
      <c r="BU29" s="70"/>
      <c r="BV29" s="70"/>
      <c r="BW29" s="70"/>
      <c r="BX29" s="70"/>
      <c r="BY29" s="70"/>
      <c r="BZ29" s="70"/>
      <c r="CA29" s="72"/>
      <c r="CB29" s="70"/>
      <c r="CC29" s="70"/>
      <c r="CD29" s="70"/>
      <c r="CE29" s="70"/>
      <c r="CF29" s="70"/>
      <c r="CG29" s="70"/>
      <c r="CH29" s="72"/>
      <c r="CI29" s="70"/>
      <c r="CJ29" s="70"/>
      <c r="CK29" s="70"/>
      <c r="CL29" s="70"/>
      <c r="CM29" s="70"/>
      <c r="CN29" s="70"/>
      <c r="CO29" s="72"/>
      <c r="CP29" s="70"/>
      <c r="CQ29" s="70"/>
      <c r="CR29" s="70"/>
      <c r="CS29" s="70"/>
      <c r="CT29" s="70"/>
      <c r="CU29" s="70"/>
      <c r="CV29" s="72"/>
      <c r="CW29" s="70"/>
      <c r="CX29" s="70"/>
      <c r="CY29" s="70"/>
      <c r="CZ29" s="70"/>
      <c r="DA29" s="70"/>
      <c r="DB29" s="70"/>
      <c r="DC29" s="72"/>
      <c r="DD29" s="70"/>
      <c r="DE29" s="70"/>
      <c r="DF29" s="70"/>
      <c r="DG29" s="70"/>
      <c r="DH29" s="70"/>
      <c r="DI29" s="70"/>
      <c r="DJ29" s="72"/>
      <c r="DK29" s="75">
        <f t="shared" si="64"/>
        <v>255058618.69999999</v>
      </c>
      <c r="DL29" s="75">
        <f t="shared" si="64"/>
        <v>290400000</v>
      </c>
      <c r="DM29" s="75">
        <f t="shared" si="62"/>
        <v>96666666.666666672</v>
      </c>
      <c r="DN29" s="75">
        <f t="shared" si="62"/>
        <v>97497134.459999993</v>
      </c>
      <c r="DO29" s="75">
        <f t="shared" si="59"/>
        <v>830467.79333332181</v>
      </c>
      <c r="DP29" s="75">
        <f t="shared" si="65"/>
        <v>0.85910461379309144</v>
      </c>
      <c r="DQ29" s="75" t="str">
        <f t="shared" si="63"/>
        <v>OK</v>
      </c>
    </row>
    <row r="30" spans="1:121" s="76" customFormat="1" ht="15" x14ac:dyDescent="0.25">
      <c r="A30" s="69" t="s">
        <v>554</v>
      </c>
      <c r="B30" s="69" t="s">
        <v>555</v>
      </c>
      <c r="C30" s="71">
        <v>711209.67</v>
      </c>
      <c r="D30" s="71">
        <v>1000000</v>
      </c>
      <c r="E30" s="70">
        <v>83333.333333333343</v>
      </c>
      <c r="F30" s="70">
        <v>9955.0499999999993</v>
      </c>
      <c r="G30" s="70">
        <v>-73378.28333333334</v>
      </c>
      <c r="H30" s="70">
        <v>-88.053939999999997</v>
      </c>
      <c r="I30" s="69" t="s">
        <v>505</v>
      </c>
      <c r="J30" s="70">
        <v>711209.67</v>
      </c>
      <c r="K30" s="70">
        <v>1000000</v>
      </c>
      <c r="L30" s="70">
        <v>166666.66666666669</v>
      </c>
      <c r="M30" s="70">
        <v>23177.15</v>
      </c>
      <c r="N30" s="70">
        <v>-143489.51666666669</v>
      </c>
      <c r="O30" s="70">
        <v>-86.093710000000002</v>
      </c>
      <c r="P30" s="72" t="s">
        <v>505</v>
      </c>
      <c r="Q30" s="70">
        <v>711209.67</v>
      </c>
      <c r="R30" s="70">
        <v>1000000</v>
      </c>
      <c r="S30" s="70">
        <v>250000</v>
      </c>
      <c r="T30" s="70">
        <v>65523.4</v>
      </c>
      <c r="U30" s="70">
        <v>-184476.6</v>
      </c>
      <c r="V30" s="70"/>
      <c r="W30" s="72"/>
      <c r="X30" s="70">
        <v>711209.67</v>
      </c>
      <c r="Y30" s="70">
        <v>1000000</v>
      </c>
      <c r="Z30" s="70">
        <v>333333.33333333337</v>
      </c>
      <c r="AA30" s="70">
        <v>75142.149999999994</v>
      </c>
      <c r="AB30" s="70">
        <v>-258191.18333333335</v>
      </c>
      <c r="AC30" s="70">
        <v>-77.457355000000007</v>
      </c>
      <c r="AD30" s="72"/>
      <c r="AE30" s="70">
        <v>711209.67</v>
      </c>
      <c r="AF30" s="70">
        <v>1000000</v>
      </c>
      <c r="AG30" s="70">
        <v>416666.66666666669</v>
      </c>
      <c r="AH30" s="70">
        <v>122788.67</v>
      </c>
      <c r="AI30" s="70">
        <v>-293877.9966666667</v>
      </c>
      <c r="AJ30" s="70">
        <v>-70.530719199999993</v>
      </c>
      <c r="AK30" s="72" t="s">
        <v>505</v>
      </c>
      <c r="AL30" s="70">
        <v>585201.25</v>
      </c>
      <c r="AM30" s="70">
        <v>1000000</v>
      </c>
      <c r="AN30" s="70">
        <v>500000</v>
      </c>
      <c r="AO30" s="70">
        <v>195674.82</v>
      </c>
      <c r="AP30" s="70">
        <v>-304325.18</v>
      </c>
      <c r="AQ30" s="70">
        <v>-60.865036000000003</v>
      </c>
      <c r="AR30" s="72" t="s">
        <v>505</v>
      </c>
      <c r="AS30" s="70">
        <v>585201.25</v>
      </c>
      <c r="AT30" s="70">
        <v>1000000</v>
      </c>
      <c r="AU30" s="70">
        <v>333333.33333333337</v>
      </c>
      <c r="AV30" s="70">
        <v>234759.43</v>
      </c>
      <c r="AW30" s="70">
        <v>-258191.18333333335</v>
      </c>
      <c r="AX30" s="70">
        <v>-77.457355000000007</v>
      </c>
      <c r="AY30" s="71" t="s">
        <v>505</v>
      </c>
      <c r="AZ30" s="70"/>
      <c r="BA30" s="70"/>
      <c r="BB30" s="70"/>
      <c r="BC30" s="70"/>
      <c r="BD30" s="70"/>
      <c r="BE30" s="70"/>
      <c r="BF30" s="72"/>
      <c r="BG30" s="70"/>
      <c r="BH30" s="70"/>
      <c r="BI30" s="70"/>
      <c r="BJ30" s="70"/>
      <c r="BK30" s="70"/>
      <c r="BL30" s="70"/>
      <c r="BM30" s="72"/>
      <c r="BN30" s="70"/>
      <c r="BO30" s="70"/>
      <c r="BP30" s="70"/>
      <c r="BQ30" s="70"/>
      <c r="BR30" s="70"/>
      <c r="BS30" s="70"/>
      <c r="BT30" s="72"/>
      <c r="BU30" s="70"/>
      <c r="BV30" s="70"/>
      <c r="BW30" s="70"/>
      <c r="BX30" s="70"/>
      <c r="BY30" s="70"/>
      <c r="BZ30" s="77"/>
      <c r="CA30" s="72"/>
      <c r="CB30" s="70"/>
      <c r="CC30" s="70"/>
      <c r="CD30" s="70"/>
      <c r="CE30" s="70"/>
      <c r="CF30" s="70"/>
      <c r="CG30" s="70"/>
      <c r="CH30" s="72"/>
      <c r="CI30" s="70"/>
      <c r="CJ30" s="70"/>
      <c r="CK30" s="70"/>
      <c r="CL30" s="70"/>
      <c r="CM30" s="70"/>
      <c r="CN30" s="70"/>
      <c r="CO30" s="72"/>
      <c r="CP30" s="70"/>
      <c r="CQ30" s="70"/>
      <c r="CR30" s="70"/>
      <c r="CS30" s="70"/>
      <c r="CT30" s="70"/>
      <c r="CU30" s="77"/>
      <c r="CV30" s="72"/>
      <c r="CW30" s="70"/>
      <c r="CX30" s="70"/>
      <c r="CY30" s="70"/>
      <c r="CZ30" s="70"/>
      <c r="DA30" s="70"/>
      <c r="DB30" s="70"/>
      <c r="DC30" s="72"/>
      <c r="DD30" s="70"/>
      <c r="DE30" s="70"/>
      <c r="DF30" s="70"/>
      <c r="DG30" s="70"/>
      <c r="DH30" s="70"/>
      <c r="DI30" s="70"/>
      <c r="DJ30" s="72"/>
      <c r="DK30" s="75">
        <f t="shared" si="64"/>
        <v>45548919.790000007</v>
      </c>
      <c r="DL30" s="75">
        <f t="shared" si="64"/>
        <v>52400000</v>
      </c>
      <c r="DM30" s="75">
        <f t="shared" si="62"/>
        <v>2083333.3333333335</v>
      </c>
      <c r="DN30" s="75">
        <f t="shared" si="62"/>
        <v>727020.66999999993</v>
      </c>
      <c r="DO30" s="75">
        <f t="shared" si="59"/>
        <v>-1356312.6633333336</v>
      </c>
      <c r="DP30" s="75">
        <f t="shared" si="65"/>
        <v>-65.103007840000004</v>
      </c>
      <c r="DQ30" s="75" t="str">
        <f t="shared" si="63"/>
        <v>Not OK</v>
      </c>
    </row>
    <row r="31" spans="1:121" s="76" customFormat="1" ht="18" customHeight="1" x14ac:dyDescent="0.25">
      <c r="A31" s="69" t="s">
        <v>556</v>
      </c>
      <c r="B31" s="69" t="s">
        <v>557</v>
      </c>
      <c r="C31" s="71">
        <v>14469045.859999999</v>
      </c>
      <c r="D31" s="71">
        <v>14000000</v>
      </c>
      <c r="E31" s="70">
        <v>1166666.6666666665</v>
      </c>
      <c r="F31" s="70">
        <v>325256.09999999998</v>
      </c>
      <c r="G31" s="70">
        <v>-841410.56666666677</v>
      </c>
      <c r="H31" s="70">
        <v>-72.120905714285712</v>
      </c>
      <c r="I31" s="69" t="s">
        <v>505</v>
      </c>
      <c r="J31" s="70">
        <v>14469045.859999999</v>
      </c>
      <c r="K31" s="70">
        <v>14000000</v>
      </c>
      <c r="L31" s="70">
        <v>2333333.333333333</v>
      </c>
      <c r="M31" s="70">
        <v>2118956.4300000002</v>
      </c>
      <c r="N31" s="70">
        <v>-214376.90333333335</v>
      </c>
      <c r="O31" s="70">
        <v>-9.1875815714285718</v>
      </c>
      <c r="P31" s="72" t="s">
        <v>505</v>
      </c>
      <c r="Q31" s="70">
        <v>14469045.859999999</v>
      </c>
      <c r="R31" s="70">
        <v>14000000</v>
      </c>
      <c r="S31" s="70">
        <v>3500000</v>
      </c>
      <c r="T31" s="70">
        <v>3113311.43</v>
      </c>
      <c r="U31" s="70">
        <v>-386688.57</v>
      </c>
      <c r="V31" s="70"/>
      <c r="W31" s="72"/>
      <c r="X31" s="70">
        <v>14469045.859999999</v>
      </c>
      <c r="Y31" s="70">
        <v>14000000</v>
      </c>
      <c r="Z31" s="70">
        <v>4666666.666666666</v>
      </c>
      <c r="AA31" s="70">
        <v>4343555.13</v>
      </c>
      <c r="AB31" s="70">
        <v>-323111.53666666662</v>
      </c>
      <c r="AC31" s="70">
        <v>-6.9238186428571424</v>
      </c>
      <c r="AD31" s="72"/>
      <c r="AE31" s="70">
        <v>14277374.07</v>
      </c>
      <c r="AF31" s="70">
        <v>13900000</v>
      </c>
      <c r="AG31" s="70">
        <v>5791666.666666667</v>
      </c>
      <c r="AH31" s="70">
        <v>5436057.6799999997</v>
      </c>
      <c r="AI31" s="70">
        <v>-355608.98666666663</v>
      </c>
      <c r="AJ31" s="70">
        <v>-6.14001128057554</v>
      </c>
      <c r="AK31" s="72" t="s">
        <v>505</v>
      </c>
      <c r="AL31" s="70">
        <v>15399379.02</v>
      </c>
      <c r="AM31" s="70">
        <v>13900000</v>
      </c>
      <c r="AN31" s="70">
        <v>6950000</v>
      </c>
      <c r="AO31" s="70">
        <v>5684501.7399999993</v>
      </c>
      <c r="AP31" s="70">
        <v>-1265498.26</v>
      </c>
      <c r="AQ31" s="70">
        <v>-18.208608057553956</v>
      </c>
      <c r="AR31" s="72" t="s">
        <v>505</v>
      </c>
      <c r="AS31" s="70">
        <v>15399379.02</v>
      </c>
      <c r="AT31" s="70">
        <v>13900000</v>
      </c>
      <c r="AU31" s="70">
        <v>4633333.333333333</v>
      </c>
      <c r="AV31" s="70">
        <v>7582193.9899999993</v>
      </c>
      <c r="AW31" s="70">
        <v>-524556.40333333332</v>
      </c>
      <c r="AX31" s="70">
        <v>-11.321361223021581</v>
      </c>
      <c r="AY31" s="71" t="s">
        <v>505</v>
      </c>
      <c r="AZ31" s="70"/>
      <c r="BA31" s="70"/>
      <c r="BB31" s="70"/>
      <c r="BC31" s="70"/>
      <c r="BD31" s="70"/>
      <c r="BE31" s="70"/>
      <c r="BF31" s="72"/>
      <c r="BG31" s="70"/>
      <c r="BH31" s="70"/>
      <c r="BI31" s="70"/>
      <c r="BJ31" s="70"/>
      <c r="BK31" s="70"/>
      <c r="BL31" s="70"/>
      <c r="BM31" s="72"/>
      <c r="BN31" s="70"/>
      <c r="BO31" s="70"/>
      <c r="BP31" s="70"/>
      <c r="BQ31" s="70"/>
      <c r="BR31" s="70"/>
      <c r="BS31" s="70"/>
      <c r="BT31" s="72"/>
      <c r="BU31" s="70"/>
      <c r="BV31" s="70"/>
      <c r="BW31" s="70"/>
      <c r="BX31" s="70"/>
      <c r="BY31" s="70"/>
      <c r="BZ31" s="70"/>
      <c r="CA31" s="72"/>
      <c r="CB31" s="70"/>
      <c r="CC31" s="70"/>
      <c r="CD31" s="70"/>
      <c r="CE31" s="70"/>
      <c r="CF31" s="70"/>
      <c r="CG31" s="70"/>
      <c r="CH31" s="72"/>
      <c r="CI31" s="70"/>
      <c r="CJ31" s="70"/>
      <c r="CK31" s="70"/>
      <c r="CL31" s="70"/>
      <c r="CM31" s="70"/>
      <c r="CN31" s="70"/>
      <c r="CO31" s="72"/>
      <c r="CP31" s="70"/>
      <c r="CQ31" s="70"/>
      <c r="CR31" s="70"/>
      <c r="CS31" s="70"/>
      <c r="CT31" s="70"/>
      <c r="CU31" s="70"/>
      <c r="CV31" s="72"/>
      <c r="CW31" s="70"/>
      <c r="CX31" s="70"/>
      <c r="CY31" s="70"/>
      <c r="CZ31" s="70"/>
      <c r="DA31" s="70"/>
      <c r="DB31" s="70"/>
      <c r="DC31" s="72"/>
      <c r="DD31" s="70"/>
      <c r="DE31" s="70"/>
      <c r="DF31" s="70"/>
      <c r="DG31" s="70"/>
      <c r="DH31" s="70"/>
      <c r="DI31" s="70"/>
      <c r="DJ31" s="72"/>
      <c r="DK31" s="75">
        <f t="shared" si="64"/>
        <v>89194479.359999999</v>
      </c>
      <c r="DL31" s="75">
        <f t="shared" si="64"/>
        <v>84700000</v>
      </c>
      <c r="DM31" s="75">
        <f t="shared" si="62"/>
        <v>29041666.666666664</v>
      </c>
      <c r="DN31" s="75">
        <f t="shared" si="62"/>
        <v>28603832.499999996</v>
      </c>
      <c r="DO31" s="75">
        <f t="shared" si="59"/>
        <v>-437834.16666666791</v>
      </c>
      <c r="DP31" s="75">
        <f t="shared" si="65"/>
        <v>-1.5076068866571064</v>
      </c>
      <c r="DQ31" s="75" t="str">
        <f t="shared" si="63"/>
        <v>Not OK</v>
      </c>
    </row>
    <row r="32" spans="1:121" s="76" customFormat="1" ht="18" customHeight="1" x14ac:dyDescent="0.25">
      <c r="A32" s="69" t="s">
        <v>558</v>
      </c>
      <c r="B32" s="78" t="s">
        <v>559</v>
      </c>
      <c r="C32" s="70"/>
      <c r="D32" s="70"/>
      <c r="E32" s="70"/>
      <c r="F32" s="70"/>
      <c r="G32" s="70"/>
      <c r="H32" s="70"/>
      <c r="I32" s="72"/>
      <c r="J32" s="70"/>
      <c r="K32" s="70"/>
      <c r="L32" s="70"/>
      <c r="M32" s="70"/>
      <c r="N32" s="70"/>
      <c r="O32" s="70"/>
      <c r="P32" s="71"/>
      <c r="Q32" s="70"/>
      <c r="R32" s="70"/>
      <c r="S32" s="70"/>
      <c r="T32" s="70"/>
      <c r="U32" s="70"/>
      <c r="V32" s="77"/>
      <c r="W32" s="72"/>
      <c r="X32" s="85"/>
      <c r="Y32" s="85"/>
      <c r="Z32" s="85"/>
      <c r="AA32" s="85"/>
      <c r="AB32" s="85"/>
      <c r="AC32" s="85"/>
      <c r="AD32" s="86"/>
      <c r="AE32" s="85">
        <v>191671.79</v>
      </c>
      <c r="AF32" s="85">
        <v>100000</v>
      </c>
      <c r="AG32" s="85">
        <v>41666.666666666664</v>
      </c>
      <c r="AH32" s="85">
        <v>235067.1</v>
      </c>
      <c r="AI32" s="85">
        <v>193400.43333333335</v>
      </c>
      <c r="AJ32" s="85">
        <v>464.16104000000001</v>
      </c>
      <c r="AK32" s="86" t="s">
        <v>508</v>
      </c>
      <c r="AL32" s="70">
        <v>1079402.1200000001</v>
      </c>
      <c r="AM32" s="70">
        <v>100000</v>
      </c>
      <c r="AN32" s="70">
        <v>50000</v>
      </c>
      <c r="AO32" s="70">
        <v>292571.09999999998</v>
      </c>
      <c r="AP32" s="70">
        <v>242571.1</v>
      </c>
      <c r="AQ32" s="70">
        <v>485.1422</v>
      </c>
      <c r="AR32" s="72" t="s">
        <v>508</v>
      </c>
      <c r="AS32" s="70">
        <v>1079402.1200000001</v>
      </c>
      <c r="AT32" s="70">
        <v>100000</v>
      </c>
      <c r="AU32" s="70">
        <v>33333.333333333336</v>
      </c>
      <c r="AV32" s="70">
        <v>292571.09999999998</v>
      </c>
      <c r="AW32" s="70">
        <v>201444.86666666667</v>
      </c>
      <c r="AX32" s="70">
        <v>604.33459999999991</v>
      </c>
      <c r="AY32" s="71" t="s">
        <v>508</v>
      </c>
      <c r="AZ32" s="70"/>
      <c r="BA32" s="70"/>
      <c r="BB32" s="70"/>
      <c r="BC32" s="70"/>
      <c r="BD32" s="70"/>
      <c r="BE32" s="77"/>
      <c r="BF32" s="72"/>
      <c r="BG32" s="70"/>
      <c r="BH32" s="70"/>
      <c r="BI32" s="70"/>
      <c r="BJ32" s="70"/>
      <c r="BK32" s="70"/>
      <c r="BL32" s="70"/>
      <c r="BM32" s="72"/>
      <c r="BN32" s="85"/>
      <c r="BO32" s="85"/>
      <c r="BP32" s="85"/>
      <c r="BQ32" s="85"/>
      <c r="BR32" s="85"/>
      <c r="BS32" s="85"/>
      <c r="BT32" s="86"/>
      <c r="BU32" s="70"/>
      <c r="BV32" s="70"/>
      <c r="BW32" s="70"/>
      <c r="BX32" s="70"/>
      <c r="BY32" s="70"/>
      <c r="BZ32" s="77"/>
      <c r="CA32" s="72"/>
      <c r="CB32" s="70"/>
      <c r="CC32" s="70"/>
      <c r="CD32" s="70"/>
      <c r="CE32" s="70"/>
      <c r="CF32" s="70"/>
      <c r="CG32" s="77"/>
      <c r="CH32" s="72"/>
      <c r="CI32" s="70"/>
      <c r="CJ32" s="70"/>
      <c r="CK32" s="70"/>
      <c r="CL32" s="70"/>
      <c r="CM32" s="70"/>
      <c r="CN32" s="77"/>
      <c r="CO32" s="72"/>
      <c r="CP32" s="70"/>
      <c r="CQ32" s="70"/>
      <c r="CR32" s="70"/>
      <c r="CS32" s="70"/>
      <c r="CT32" s="70"/>
      <c r="CU32" s="77"/>
      <c r="CV32" s="72"/>
      <c r="CW32" s="70"/>
      <c r="CX32" s="70"/>
      <c r="CY32" s="70"/>
      <c r="CZ32" s="70"/>
      <c r="DA32" s="70"/>
      <c r="DB32" s="77"/>
      <c r="DC32" s="72"/>
      <c r="DD32" s="85"/>
      <c r="DE32" s="85"/>
      <c r="DF32" s="85"/>
      <c r="DG32" s="85"/>
      <c r="DH32" s="85"/>
      <c r="DI32" s="85"/>
      <c r="DJ32" s="86"/>
      <c r="DK32" s="75"/>
      <c r="DL32" s="75"/>
      <c r="DM32" s="75">
        <f t="shared" si="62"/>
        <v>125000</v>
      </c>
      <c r="DN32" s="75">
        <f t="shared" si="62"/>
        <v>820209.29999999993</v>
      </c>
      <c r="DO32" s="75">
        <f t="shared" si="59"/>
        <v>695209.29999999993</v>
      </c>
      <c r="DP32" s="75">
        <f t="shared" si="65"/>
        <v>556.16743999999994</v>
      </c>
      <c r="DQ32" s="75" t="str">
        <f t="shared" si="63"/>
        <v>OK</v>
      </c>
    </row>
    <row r="33" spans="1:121" s="88" customFormat="1" x14ac:dyDescent="0.2">
      <c r="A33" s="89"/>
      <c r="B33" s="87" t="s">
        <v>560</v>
      </c>
      <c r="C33" s="87">
        <f>SUM(C18:C32)</f>
        <v>480287348.75</v>
      </c>
      <c r="D33" s="87">
        <f t="shared" ref="D33:F33" si="66">SUM(D18:D32)</f>
        <v>478900000</v>
      </c>
      <c r="E33" s="87">
        <f t="shared" si="66"/>
        <v>39908333.333333328</v>
      </c>
      <c r="F33" s="87">
        <f t="shared" si="66"/>
        <v>40638257.179999992</v>
      </c>
      <c r="G33" s="87">
        <f>F33-E33</f>
        <v>729923.84666666389</v>
      </c>
      <c r="H33" s="87">
        <f>G33/E33*100</f>
        <v>1.8290010774691934</v>
      </c>
      <c r="I33" s="87"/>
      <c r="J33" s="87">
        <f t="shared" ref="J33" si="67">SUM(J18:J32)</f>
        <v>480287348.75</v>
      </c>
      <c r="K33" s="87">
        <f t="shared" ref="K33:M33" si="68">SUM(K18:K32)</f>
        <v>478900000</v>
      </c>
      <c r="L33" s="87">
        <f t="shared" si="68"/>
        <v>79816666.666666657</v>
      </c>
      <c r="M33" s="87">
        <f t="shared" si="68"/>
        <v>80457248.400000021</v>
      </c>
      <c r="N33" s="87">
        <f t="shared" ref="N33" si="69">M33-L33</f>
        <v>640581.73333336413</v>
      </c>
      <c r="O33" s="87">
        <f t="shared" ref="O33:O36" si="70">N33/L33*100</f>
        <v>0.80256638129049596</v>
      </c>
      <c r="P33" s="87"/>
      <c r="Q33" s="87">
        <f t="shared" ref="Q33" si="71">SUM(Q18:Q32)</f>
        <v>480287348.75</v>
      </c>
      <c r="R33" s="87">
        <f t="shared" ref="R33:T33" si="72">SUM(R18:R32)</f>
        <v>478900000</v>
      </c>
      <c r="S33" s="87">
        <f t="shared" si="72"/>
        <v>119725000</v>
      </c>
      <c r="T33" s="87">
        <f t="shared" si="72"/>
        <v>113949142.22</v>
      </c>
      <c r="U33" s="87">
        <f t="shared" ref="U33" si="73">T33-S33</f>
        <v>-5775857.7800000012</v>
      </c>
      <c r="V33" s="87">
        <f t="shared" ref="V33:V36" si="74">U33/S33*100</f>
        <v>-4.8242704364167892</v>
      </c>
      <c r="W33" s="87"/>
      <c r="X33" s="87">
        <f t="shared" ref="X33" si="75">SUM(X18:X32)</f>
        <v>480287348.75</v>
      </c>
      <c r="Y33" s="87">
        <f t="shared" ref="Y33:AA33" si="76">SUM(Y18:Y32)</f>
        <v>478900000</v>
      </c>
      <c r="Z33" s="87">
        <f t="shared" si="76"/>
        <v>159633333.33333331</v>
      </c>
      <c r="AA33" s="87">
        <f t="shared" si="76"/>
        <v>157396200.19</v>
      </c>
      <c r="AB33" s="87">
        <f t="shared" ref="AB33" si="77">AA33-Z33</f>
        <v>-2237133.1433333158</v>
      </c>
      <c r="AC33" s="87">
        <f t="shared" ref="AC33:AC36" si="78">AB33/Z33*100</f>
        <v>-1.4014198016287216</v>
      </c>
      <c r="AD33" s="87"/>
      <c r="AE33" s="87">
        <f t="shared" ref="AE33" si="79">SUM(AE18:AE32)</f>
        <v>480287348.75</v>
      </c>
      <c r="AF33" s="87">
        <f t="shared" ref="AF33:AH33" si="80">SUM(AF18:AF32)</f>
        <v>478900000</v>
      </c>
      <c r="AG33" s="87">
        <f t="shared" si="80"/>
        <v>199541666.66666663</v>
      </c>
      <c r="AH33" s="87">
        <f t="shared" si="80"/>
        <v>193548543.98999998</v>
      </c>
      <c r="AI33" s="87">
        <f t="shared" ref="AI33" si="81">AH33-AG33</f>
        <v>-5993122.6766666472</v>
      </c>
      <c r="AJ33" s="87">
        <f t="shared" ref="AJ33:AJ36" si="82">AI33/AG33*100</f>
        <v>-3.0034442313635323</v>
      </c>
      <c r="AK33" s="87"/>
      <c r="AL33" s="87">
        <f t="shared" ref="AL33" si="83">SUM(AL18:AL32)</f>
        <v>471185696.95000005</v>
      </c>
      <c r="AM33" s="87">
        <f t="shared" ref="AM33:AO33" si="84">SUM(AM18:AM32)</f>
        <v>478900000</v>
      </c>
      <c r="AN33" s="87">
        <f t="shared" si="84"/>
        <v>239450000</v>
      </c>
      <c r="AO33" s="87">
        <f t="shared" si="84"/>
        <v>229707547.03999999</v>
      </c>
      <c r="AP33" s="87">
        <f t="shared" ref="AP33" si="85">AO33-AN33</f>
        <v>-9742452.9600000083</v>
      </c>
      <c r="AQ33" s="87">
        <f t="shared" ref="AQ33:AQ36" si="86">AP33/AN33*100</f>
        <v>-4.068679457089166</v>
      </c>
      <c r="AR33" s="87"/>
      <c r="AS33" s="87">
        <f t="shared" ref="AS33" si="87">SUM(AS18:AS32)</f>
        <v>471185696.95000005</v>
      </c>
      <c r="AT33" s="87">
        <f t="shared" ref="AT33:AV33" si="88">SUM(AT18:AT32)</f>
        <v>478900000</v>
      </c>
      <c r="AU33" s="87">
        <f t="shared" si="88"/>
        <v>159633333.33333334</v>
      </c>
      <c r="AV33" s="87">
        <f t="shared" si="88"/>
        <v>271458750.10000002</v>
      </c>
      <c r="AW33" s="87">
        <f t="shared" ref="AW33" si="89">AV33-AU33</f>
        <v>111825416.76666668</v>
      </c>
      <c r="AX33" s="87">
        <f t="shared" ref="AX33:AX36" si="90">AW33/AU33*100</f>
        <v>70.051419983295062</v>
      </c>
      <c r="AY33" s="87"/>
      <c r="AZ33" s="87">
        <f>SUM(AZ18:AZ32)</f>
        <v>0</v>
      </c>
      <c r="BA33" s="87">
        <f t="shared" ref="BA33:BC33" si="91">SUM(BA18:BA32)</f>
        <v>0</v>
      </c>
      <c r="BB33" s="87">
        <f t="shared" si="91"/>
        <v>0</v>
      </c>
      <c r="BC33" s="87">
        <f t="shared" si="91"/>
        <v>0</v>
      </c>
      <c r="BD33" s="87">
        <f t="shared" ref="BD33" si="92">BC33-BB33</f>
        <v>0</v>
      </c>
      <c r="BE33" s="87" t="e">
        <f t="shared" ref="BE33:BE34" si="93">BD33/BB33*100</f>
        <v>#DIV/0!</v>
      </c>
      <c r="BF33" s="87"/>
      <c r="BG33" s="87">
        <f t="shared" ref="BG33" si="94">SUM(BG18:BG32)</f>
        <v>0</v>
      </c>
      <c r="BH33" s="87">
        <f t="shared" ref="BH33:BJ33" si="95">SUM(BH18:BH32)</f>
        <v>0</v>
      </c>
      <c r="BI33" s="87">
        <f t="shared" si="95"/>
        <v>0</v>
      </c>
      <c r="BJ33" s="87">
        <f t="shared" si="95"/>
        <v>0</v>
      </c>
      <c r="BK33" s="87">
        <f t="shared" ref="BK33" si="96">BJ33-BI33</f>
        <v>0</v>
      </c>
      <c r="BL33" s="87" t="e">
        <f t="shared" ref="BL33:BL36" si="97">BK33/BI33*100</f>
        <v>#DIV/0!</v>
      </c>
      <c r="BM33" s="87"/>
      <c r="BN33" s="87">
        <f t="shared" ref="BN33" si="98">SUM(BN18:BN32)</f>
        <v>0</v>
      </c>
      <c r="BO33" s="87">
        <f t="shared" ref="BO33:BQ33" si="99">SUM(BO18:BO32)</f>
        <v>0</v>
      </c>
      <c r="BP33" s="87">
        <f t="shared" si="99"/>
        <v>0</v>
      </c>
      <c r="BQ33" s="87">
        <f t="shared" si="99"/>
        <v>0</v>
      </c>
      <c r="BR33" s="87">
        <f t="shared" ref="BR33" si="100">BQ33-BP33</f>
        <v>0</v>
      </c>
      <c r="BS33" s="87" t="e">
        <f t="shared" ref="BS33:BS36" si="101">BR33/BP33*100</f>
        <v>#DIV/0!</v>
      </c>
      <c r="BT33" s="87"/>
      <c r="BU33" s="87">
        <f t="shared" ref="BU33" si="102">SUM(BU18:BU32)</f>
        <v>0</v>
      </c>
      <c r="BV33" s="87">
        <f t="shared" ref="BV33:BX33" si="103">SUM(BV18:BV32)</f>
        <v>0</v>
      </c>
      <c r="BW33" s="87">
        <f t="shared" si="103"/>
        <v>0</v>
      </c>
      <c r="BX33" s="87">
        <f t="shared" si="103"/>
        <v>0</v>
      </c>
      <c r="BY33" s="87">
        <f t="shared" ref="BY33" si="104">BX33-BW33</f>
        <v>0</v>
      </c>
      <c r="BZ33" s="87" t="e">
        <f t="shared" ref="BZ33:BZ36" si="105">BY33/BW33*100</f>
        <v>#DIV/0!</v>
      </c>
      <c r="CA33" s="87"/>
      <c r="CB33" s="87">
        <f t="shared" ref="CB33" si="106">SUM(CB18:CB32)</f>
        <v>0</v>
      </c>
      <c r="CC33" s="87">
        <f t="shared" ref="CC33:CE33" si="107">SUM(CC18:CC32)</f>
        <v>0</v>
      </c>
      <c r="CD33" s="87">
        <f t="shared" si="107"/>
        <v>0</v>
      </c>
      <c r="CE33" s="87">
        <f t="shared" si="107"/>
        <v>0</v>
      </c>
      <c r="CF33" s="87">
        <f t="shared" ref="CF33" si="108">CE33-CD33</f>
        <v>0</v>
      </c>
      <c r="CG33" s="87" t="e">
        <f t="shared" ref="CG33:CG36" si="109">CF33/CD33*100</f>
        <v>#DIV/0!</v>
      </c>
      <c r="CH33" s="87"/>
      <c r="CI33" s="87">
        <f t="shared" ref="CI33" si="110">SUM(CI18:CI32)</f>
        <v>0</v>
      </c>
      <c r="CJ33" s="87">
        <f t="shared" ref="CJ33:CL33" si="111">SUM(CJ18:CJ32)</f>
        <v>0</v>
      </c>
      <c r="CK33" s="87">
        <f t="shared" si="111"/>
        <v>0</v>
      </c>
      <c r="CL33" s="87">
        <f t="shared" si="111"/>
        <v>0</v>
      </c>
      <c r="CM33" s="87">
        <f t="shared" ref="CM33" si="112">CL33-CK33</f>
        <v>0</v>
      </c>
      <c r="CN33" s="87" t="e">
        <f t="shared" ref="CN33:CN36" si="113">CM33/CK33*100</f>
        <v>#DIV/0!</v>
      </c>
      <c r="CO33" s="87"/>
      <c r="CP33" s="87">
        <f t="shared" ref="CP33" si="114">SUM(CP18:CP32)</f>
        <v>0</v>
      </c>
      <c r="CQ33" s="87">
        <f t="shared" ref="CQ33:CS33" si="115">SUM(CQ18:CQ32)</f>
        <v>0</v>
      </c>
      <c r="CR33" s="87">
        <f t="shared" si="115"/>
        <v>0</v>
      </c>
      <c r="CS33" s="87">
        <f t="shared" si="115"/>
        <v>0</v>
      </c>
      <c r="CT33" s="87">
        <f t="shared" ref="CT33" si="116">CS33-CR33</f>
        <v>0</v>
      </c>
      <c r="CU33" s="87" t="e">
        <f t="shared" ref="CU33:CU36" si="117">CT33/CR33*100</f>
        <v>#DIV/0!</v>
      </c>
      <c r="CV33" s="87"/>
      <c r="CW33" s="87">
        <f t="shared" ref="CW33" si="118">SUM(CW18:CW32)</f>
        <v>0</v>
      </c>
      <c r="CX33" s="87">
        <f t="shared" ref="CX33:CZ33" si="119">SUM(CX18:CX32)</f>
        <v>0</v>
      </c>
      <c r="CY33" s="87">
        <f t="shared" si="119"/>
        <v>0</v>
      </c>
      <c r="CZ33" s="87">
        <f t="shared" si="119"/>
        <v>0</v>
      </c>
      <c r="DA33" s="87">
        <f t="shared" ref="DA33" si="120">CZ33-CY33</f>
        <v>0</v>
      </c>
      <c r="DB33" s="87" t="e">
        <f t="shared" ref="DB33:DB36" si="121">DA33/CY33*100</f>
        <v>#DIV/0!</v>
      </c>
      <c r="DC33" s="87"/>
      <c r="DD33" s="87">
        <f t="shared" ref="DD33" si="122">SUM(DD18:DD32)</f>
        <v>0</v>
      </c>
      <c r="DE33" s="87">
        <f t="shared" ref="DE33:DG33" si="123">SUM(DE18:DE32)</f>
        <v>0</v>
      </c>
      <c r="DF33" s="87">
        <f t="shared" si="123"/>
        <v>0</v>
      </c>
      <c r="DG33" s="87">
        <f t="shared" si="123"/>
        <v>0</v>
      </c>
      <c r="DH33" s="87">
        <f t="shared" ref="DH33" si="124">DG33-DF33</f>
        <v>0</v>
      </c>
      <c r="DI33" s="87" t="e">
        <f t="shared" ref="DI33:DI36" si="125">DH33/DF33*100</f>
        <v>#DIV/0!</v>
      </c>
      <c r="DJ33" s="87"/>
      <c r="DK33" s="87">
        <f t="shared" ref="DK33" si="126">SUM(DK18:DK32)</f>
        <v>3371160769.9499998</v>
      </c>
      <c r="DL33" s="87">
        <f t="shared" ref="DL33:DN33" si="127">SUM(DL18:DL32)</f>
        <v>3387690000</v>
      </c>
      <c r="DM33" s="87">
        <f t="shared" si="127"/>
        <v>997708333.33333325</v>
      </c>
      <c r="DN33" s="87">
        <f t="shared" si="127"/>
        <v>1087155689.1200001</v>
      </c>
      <c r="DO33" s="87">
        <f t="shared" si="59"/>
        <v>89447355.78666687</v>
      </c>
      <c r="DP33" s="87">
        <f t="shared" si="65"/>
        <v>8.9652810143245159</v>
      </c>
      <c r="DQ33" s="87"/>
    </row>
    <row r="34" spans="1:121" s="88" customFormat="1" x14ac:dyDescent="0.2">
      <c r="A34" s="89"/>
      <c r="B34" s="90" t="s">
        <v>561</v>
      </c>
      <c r="C34" s="89">
        <f>+C5+C6+C7+C8+C9+C10+C11+C12+C13+C14+C16</f>
        <v>443639253.28000003</v>
      </c>
      <c r="D34" s="89">
        <f t="shared" ref="D34:G34" si="128">+D5+D6+D7+D8+D9+D10+D11+D12+D13+D14+D16</f>
        <v>433500000</v>
      </c>
      <c r="E34" s="89">
        <f t="shared" si="128"/>
        <v>36124999.999999993</v>
      </c>
      <c r="F34" s="89">
        <f t="shared" si="128"/>
        <v>35703722.430000007</v>
      </c>
      <c r="G34" s="89">
        <f t="shared" si="128"/>
        <v>-421277.57000000024</v>
      </c>
      <c r="H34" s="87">
        <f>G34/E34*100</f>
        <v>-1.166166283737025</v>
      </c>
      <c r="I34" s="89">
        <f>SUM(I5:I14)</f>
        <v>0</v>
      </c>
      <c r="J34" s="89">
        <f t="shared" ref="J34:BK34" si="129">+J5+J6+J7+J8+J9+J10+J11+J12+J13+J14+J16</f>
        <v>443639253.28000003</v>
      </c>
      <c r="K34" s="89">
        <f t="shared" si="129"/>
        <v>433500000</v>
      </c>
      <c r="L34" s="89">
        <f t="shared" si="129"/>
        <v>72249999.999999985</v>
      </c>
      <c r="M34" s="89">
        <f t="shared" si="129"/>
        <v>76090273.270000011</v>
      </c>
      <c r="N34" s="89">
        <f t="shared" si="129"/>
        <v>3840273.2699999986</v>
      </c>
      <c r="O34" s="87">
        <f t="shared" si="70"/>
        <v>5.3152571211072654</v>
      </c>
      <c r="P34" s="89">
        <f t="shared" ref="P34" si="130">SUM(P5:P14)</f>
        <v>0</v>
      </c>
      <c r="Q34" s="89">
        <f>+Q5+Q6+Q7+Q8+Q9+Q10+Q11+Q12+Q13+Q14+Q16</f>
        <v>443639253.28000003</v>
      </c>
      <c r="R34" s="89">
        <f>+R5+R6+R7+R8+R9+R10+R11+R12+R13+R14+R16</f>
        <v>433500000</v>
      </c>
      <c r="S34" s="89">
        <f>+S5+S6+S7+S8+S9+S10+S11+S12+S13+S14+S16</f>
        <v>108375000</v>
      </c>
      <c r="T34" s="89">
        <f>+T5+T6+T7+T8+T9+T10+T11+T12+T13+T14+T16</f>
        <v>105423267.33</v>
      </c>
      <c r="U34" s="89">
        <f>+U5+U6+U7+U8+U9+U10+U11+U12+U13+U14+U16</f>
        <v>-2951732.67</v>
      </c>
      <c r="V34" s="87">
        <f t="shared" si="74"/>
        <v>-2.7236287612456747</v>
      </c>
      <c r="W34" s="89">
        <f t="shared" ref="W34" si="131">SUM(W5:W14)</f>
        <v>0</v>
      </c>
      <c r="X34" s="89">
        <f>+X5+X6+X7+X8+X9+X10+X11+X12+X13+X16</f>
        <v>443639253.28000003</v>
      </c>
      <c r="Y34" s="89">
        <f>+Y5+Y6+Y7+Y8+Y9+Y10+Y11+Y12+Y13+Y16</f>
        <v>433500000</v>
      </c>
      <c r="Z34" s="89">
        <f>+Z5+Z6+Z7+Z8+Z9+Z10+Z11+Z12+Z13+Z16</f>
        <v>144499999.99999997</v>
      </c>
      <c r="AA34" s="89">
        <f>+AA5+AA6+AA7+AA8+AA9+AA10+AA11+AA12+AA13+AA16</f>
        <v>145650822.00999999</v>
      </c>
      <c r="AB34" s="89">
        <f>+AB5+AB6+AB7+AB8+AB9+AB10+AB11+AB12+AB13+AB16</f>
        <v>1150822.0100000014</v>
      </c>
      <c r="AC34" s="87">
        <f t="shared" si="78"/>
        <v>0.79641661591695612</v>
      </c>
      <c r="AD34" s="89">
        <f>SUM(AD5:AD15)</f>
        <v>0</v>
      </c>
      <c r="AE34" s="89">
        <f t="shared" ref="AE34:AI34" si="132">+AE5+AE6+AE7+AE8+AE9+AE10+AE11+AE12+AE13+AE14+AE16</f>
        <v>443639253.28000003</v>
      </c>
      <c r="AF34" s="89">
        <f t="shared" si="132"/>
        <v>433500000</v>
      </c>
      <c r="AG34" s="89">
        <f t="shared" si="132"/>
        <v>180625000</v>
      </c>
      <c r="AH34" s="89">
        <f t="shared" si="132"/>
        <v>173146661.55000001</v>
      </c>
      <c r="AI34" s="89">
        <f t="shared" si="132"/>
        <v>-7478338.4499999983</v>
      </c>
      <c r="AJ34" s="87">
        <f t="shared" si="82"/>
        <v>-4.1402565813148779</v>
      </c>
      <c r="AK34" s="89">
        <f t="shared" ref="AK34" si="133">SUM(AK5:AK14)</f>
        <v>0</v>
      </c>
      <c r="AL34" s="89">
        <f t="shared" ref="AL34:AP34" si="134">+AL5+AL6+AL7+AL8+AL9+AL10+AL11+AL12+AL13+AL14+AL16</f>
        <v>446065553.63</v>
      </c>
      <c r="AM34" s="89">
        <f t="shared" si="134"/>
        <v>433500000</v>
      </c>
      <c r="AN34" s="89">
        <f t="shared" si="134"/>
        <v>216750000</v>
      </c>
      <c r="AO34" s="89">
        <f t="shared" si="134"/>
        <v>214312717.76999998</v>
      </c>
      <c r="AP34" s="89">
        <f t="shared" si="134"/>
        <v>-2437282.23</v>
      </c>
      <c r="AQ34" s="87">
        <f t="shared" si="86"/>
        <v>-1.1244670034602076</v>
      </c>
      <c r="AR34" s="89">
        <f t="shared" ref="AR34" si="135">SUM(AR5:AR14)</f>
        <v>0</v>
      </c>
      <c r="AS34" s="89">
        <f t="shared" ref="AS34:AW34" si="136">+AS5+AS6+AS7+AS8+AS9+AS10+AS11+AS12+AS13+AS14+AS16</f>
        <v>446065553.63</v>
      </c>
      <c r="AT34" s="89">
        <f t="shared" si="136"/>
        <v>433500000</v>
      </c>
      <c r="AU34" s="89">
        <f t="shared" si="136"/>
        <v>144499999.99999997</v>
      </c>
      <c r="AV34" s="89">
        <f t="shared" si="136"/>
        <v>236626403.29000002</v>
      </c>
      <c r="AW34" s="89">
        <f t="shared" si="136"/>
        <v>1150822.0100000014</v>
      </c>
      <c r="AX34" s="87">
        <f t="shared" si="90"/>
        <v>0.79641661591695612</v>
      </c>
      <c r="AY34" s="89">
        <f t="shared" ref="AY34" si="137">SUM(AY5:AY14)</f>
        <v>0</v>
      </c>
      <c r="AZ34" s="89">
        <f>+AZ5+AZ6+AZ7+AZ8+AZ9+AZ10+AZ11+AZ12+AZ13+AZ14+AZ16</f>
        <v>0</v>
      </c>
      <c r="BA34" s="89">
        <f t="shared" si="129"/>
        <v>0</v>
      </c>
      <c r="BB34" s="89">
        <f t="shared" si="129"/>
        <v>0</v>
      </c>
      <c r="BC34" s="89">
        <f t="shared" si="129"/>
        <v>0</v>
      </c>
      <c r="BD34" s="89">
        <f>+BD5+BD6+BD7+BD8+BD9+BD10+BD11+BD12+BD13+BD14+BD16</f>
        <v>0</v>
      </c>
      <c r="BE34" s="87" t="e">
        <f t="shared" si="93"/>
        <v>#DIV/0!</v>
      </c>
      <c r="BF34" s="89">
        <f t="shared" ref="BF34" si="138">SUM(BF5:BF14)</f>
        <v>0</v>
      </c>
      <c r="BG34" s="89">
        <f>+BG5+BG6+BG7+BG8+BG9+BG10+BG11+BG12+BG13+BG14+BG16</f>
        <v>0</v>
      </c>
      <c r="BH34" s="89">
        <f>+BH5+BH6+BH7+BH8+BH9+BH10+BH11+BH12+BH13+BH14+BH16</f>
        <v>0</v>
      </c>
      <c r="BI34" s="89">
        <f>+BI5+BI6+BI7+BI8+BI9+BI10+BI11+BI12+BI13+BI14+BI16</f>
        <v>0</v>
      </c>
      <c r="BJ34" s="89">
        <f>+BJ5+BJ6+BJ7+BJ8+BJ9+BJ10+BJ11+BJ12+BJ13+BJ14+BJ16</f>
        <v>0</v>
      </c>
      <c r="BK34" s="89">
        <f t="shared" si="129"/>
        <v>0</v>
      </c>
      <c r="BL34" s="87" t="e">
        <f t="shared" si="97"/>
        <v>#DIV/0!</v>
      </c>
      <c r="BM34" s="89">
        <f t="shared" ref="BM34" si="139">SUM(BM5:BM14)</f>
        <v>0</v>
      </c>
      <c r="BN34" s="89">
        <f>+BN5+BN6+BN7+BN8+BN9+BN10+BN11+BN12+BN13+BN16</f>
        <v>0</v>
      </c>
      <c r="BO34" s="89">
        <f t="shared" ref="BO34:BQ34" si="140">+BO5+BO6+BO7+BO8+BO9+BO10+BO11+BO12+BO13+BO16</f>
        <v>0</v>
      </c>
      <c r="BP34" s="89">
        <f t="shared" si="140"/>
        <v>0</v>
      </c>
      <c r="BQ34" s="89">
        <f t="shared" si="140"/>
        <v>0</v>
      </c>
      <c r="BR34" s="89">
        <f>+BR5+BR6+BR7+BR8+BR9+BR10+BR11+BR12+BR13+BR16</f>
        <v>0</v>
      </c>
      <c r="BS34" s="87" t="e">
        <f t="shared" si="101"/>
        <v>#DIV/0!</v>
      </c>
      <c r="BT34" s="89">
        <f>SUM(BT5:BT15)</f>
        <v>0</v>
      </c>
      <c r="BU34" s="89">
        <f>+BU5+BU6+BU7+BU8+BU9+BU10+BU11+BU12+BU13+BU14+BU16</f>
        <v>0</v>
      </c>
      <c r="BV34" s="89">
        <f>+BV5+BV6+BV7+BV8+BV9+BV10+BV11+BV12+BV13+BV14+BV16</f>
        <v>0</v>
      </c>
      <c r="BW34" s="89">
        <f>+BW5+BW6+BW7+BW8+BW9+BW10+BW11+BW12+BW13+BW14+BW16</f>
        <v>0</v>
      </c>
      <c r="BX34" s="89">
        <f>+BX5+BX6+BX7+BX8+BX9+BX10+BX11+BX12+BX13+BX14+BX16</f>
        <v>0</v>
      </c>
      <c r="BY34" s="89">
        <f t="shared" ref="BY34:DO34" si="141">+BY5+BY6+BY7+BY8+BY9+BY10+BY11+BY12+BY13+BY14+BY16</f>
        <v>0</v>
      </c>
      <c r="BZ34" s="87" t="e">
        <f t="shared" si="105"/>
        <v>#DIV/0!</v>
      </c>
      <c r="CA34" s="89">
        <f t="shared" ref="CA34" si="142">SUM(CA5:CA14)</f>
        <v>0</v>
      </c>
      <c r="CB34" s="89">
        <f>+CB5+CB6+CB7+CB8+CB9+CB10+CB11+CB12+CB13+CB14+CB16</f>
        <v>0</v>
      </c>
      <c r="CC34" s="89">
        <f>+CC5+CC6+CC7+CC8+CC9+CC10+CC11+CC12+CC13+CC14+CC16</f>
        <v>0</v>
      </c>
      <c r="CD34" s="89">
        <f>+CD5+CD6+CD7+CD8+CD9+CD10+CD11+CD12+CD13+CD14+CD16</f>
        <v>0</v>
      </c>
      <c r="CE34" s="89">
        <f>+CE5+CE6+CE7+CE8+CE9+CE10+CE11+CE12+CE13+CE14+CE16</f>
        <v>0</v>
      </c>
      <c r="CF34" s="89">
        <f t="shared" si="141"/>
        <v>0</v>
      </c>
      <c r="CG34" s="87" t="e">
        <f t="shared" si="109"/>
        <v>#DIV/0!</v>
      </c>
      <c r="CH34" s="89">
        <f t="shared" ref="CH34" si="143">SUM(CH5:CH14)</f>
        <v>0</v>
      </c>
      <c r="CI34" s="89">
        <f>+CI5+CI6+CI7+CI8+CI9+CI10+CI11+CI12+CI13+CI14+CI16</f>
        <v>0</v>
      </c>
      <c r="CJ34" s="89">
        <f t="shared" si="141"/>
        <v>0</v>
      </c>
      <c r="CK34" s="89">
        <f t="shared" si="141"/>
        <v>0</v>
      </c>
      <c r="CL34" s="89">
        <f t="shared" si="141"/>
        <v>0</v>
      </c>
      <c r="CM34" s="89">
        <f t="shared" si="141"/>
        <v>0</v>
      </c>
      <c r="CN34" s="87" t="e">
        <f t="shared" si="113"/>
        <v>#DIV/0!</v>
      </c>
      <c r="CO34" s="89">
        <f t="shared" ref="CO34" si="144">SUM(CO5:CO14)</f>
        <v>0</v>
      </c>
      <c r="CP34" s="89">
        <f>+CP5+CP6+CP7+CP8+CP9+CP10+CP11+CP12+CP13+CP14+CP16</f>
        <v>0</v>
      </c>
      <c r="CQ34" s="89">
        <f>+CQ5+CQ6+CQ7+CQ8+CQ9+CQ10+CQ11+CQ12+CQ13+CQ14+CQ16</f>
        <v>0</v>
      </c>
      <c r="CR34" s="89">
        <f>+CR5+CR6+CR7+CR8+CR9+CR10+CR11+CR12+CR13+CR14+CR16</f>
        <v>0</v>
      </c>
      <c r="CS34" s="89">
        <f>+CS5+CS6+CS7+CS8+CS9+CS10+CS11+CS12+CS13+CS14+CS16</f>
        <v>0</v>
      </c>
      <c r="CT34" s="89">
        <f t="shared" si="141"/>
        <v>0</v>
      </c>
      <c r="CU34" s="87" t="e">
        <f t="shared" si="117"/>
        <v>#DIV/0!</v>
      </c>
      <c r="CV34" s="89">
        <f t="shared" ref="CV34" si="145">SUM(CV5:CV14)</f>
        <v>0</v>
      </c>
      <c r="CW34" s="89">
        <f t="shared" ref="CW34" si="146">+CW5+CW6+CW7+CW8+CW9+CW10+CW11+CW12+CW13+CW14+CW16</f>
        <v>0</v>
      </c>
      <c r="CX34" s="89">
        <f t="shared" si="141"/>
        <v>0</v>
      </c>
      <c r="CY34" s="89">
        <f t="shared" si="141"/>
        <v>0</v>
      </c>
      <c r="CZ34" s="89">
        <f t="shared" si="141"/>
        <v>0</v>
      </c>
      <c r="DA34" s="89">
        <f t="shared" si="141"/>
        <v>0</v>
      </c>
      <c r="DB34" s="87" t="e">
        <f t="shared" si="121"/>
        <v>#DIV/0!</v>
      </c>
      <c r="DC34" s="89">
        <f t="shared" ref="DC34" si="147">SUM(DC5:DC14)</f>
        <v>0</v>
      </c>
      <c r="DD34" s="89">
        <f>+DD5+DD6+DD7+DD8+DD9+DD10+DD11+DD12+DD13+DD16</f>
        <v>0</v>
      </c>
      <c r="DE34" s="89">
        <f t="shared" ref="DE34:DH34" si="148">+DE5+DE6+DE7+DE8+DE9+DE10+DE11+DE12+DE13+DE16</f>
        <v>0</v>
      </c>
      <c r="DF34" s="89">
        <f t="shared" si="148"/>
        <v>0</v>
      </c>
      <c r="DG34" s="89">
        <f t="shared" si="148"/>
        <v>0</v>
      </c>
      <c r="DH34" s="89">
        <f t="shared" si="148"/>
        <v>0</v>
      </c>
      <c r="DI34" s="87" t="e">
        <f t="shared" si="125"/>
        <v>#DIV/0!</v>
      </c>
      <c r="DJ34" s="89">
        <f>SUM(DJ5:DJ15)</f>
        <v>0</v>
      </c>
      <c r="DK34" s="89">
        <f t="shared" ref="DK34" si="149">+DK5+DK6+DK7+DK8+DK9+DK10+DK11+DK12+DK13+DK14+DK16</f>
        <v>3161509118.4499998</v>
      </c>
      <c r="DL34" s="89">
        <f t="shared" si="141"/>
        <v>3100070000</v>
      </c>
      <c r="DM34" s="89">
        <f t="shared" si="141"/>
        <v>923684166.66666675</v>
      </c>
      <c r="DN34" s="89">
        <f t="shared" si="141"/>
        <v>1051926455.6299999</v>
      </c>
      <c r="DO34" s="89">
        <f t="shared" si="141"/>
        <v>128242288.96333328</v>
      </c>
      <c r="DP34" s="87">
        <f t="shared" si="65"/>
        <v>13.883781230777828</v>
      </c>
      <c r="DQ34" s="89">
        <f t="shared" ref="DQ34" si="150">SUM(DQ5:DQ14)</f>
        <v>0</v>
      </c>
    </row>
    <row r="35" spans="1:121" s="88" customFormat="1" x14ac:dyDescent="0.2">
      <c r="A35" s="89"/>
      <c r="B35" s="90" t="s">
        <v>562</v>
      </c>
      <c r="C35" s="89">
        <f>SUM(C18,C19,C20,C21,C22,C23,C24,C25,C26,C27,C28,C30,C31,C32)</f>
        <v>438753670.13999999</v>
      </c>
      <c r="D35" s="89">
        <f t="shared" ref="D35:G35" si="151">SUM(D18,D19,D20,D21,D22,D23,D24,D25,D26,D27,D28,D30,D31,D32)</f>
        <v>432500000</v>
      </c>
      <c r="E35" s="89">
        <f t="shared" si="151"/>
        <v>36041666.666666664</v>
      </c>
      <c r="F35" s="89">
        <f t="shared" si="151"/>
        <v>37334012.889999993</v>
      </c>
      <c r="G35" s="89">
        <f t="shared" si="151"/>
        <v>1292346.2233333332</v>
      </c>
      <c r="H35" s="87">
        <f>G35/E35*100</f>
        <v>3.5857005040462422</v>
      </c>
      <c r="I35" s="89">
        <f t="shared" ref="I35" si="152">SUM(I18,I19,I20,I21,I22,I23,I24,I25,I26,I27,I28,I30,I31)</f>
        <v>0</v>
      </c>
      <c r="J35" s="89">
        <f t="shared" ref="J35:N35" si="153">SUM(J18,J19,J20,J21,J22,J23,J24,J25,J26,J27,J28,J30,J31,J32)</f>
        <v>438753670.13999999</v>
      </c>
      <c r="K35" s="89">
        <f t="shared" si="153"/>
        <v>432500000</v>
      </c>
      <c r="L35" s="89">
        <f t="shared" si="153"/>
        <v>72083333.333333328</v>
      </c>
      <c r="M35" s="89">
        <f t="shared" si="153"/>
        <v>73783074.540000021</v>
      </c>
      <c r="N35" s="89">
        <f t="shared" si="153"/>
        <v>1699741.2066666668</v>
      </c>
      <c r="O35" s="87">
        <f t="shared" si="70"/>
        <v>2.3580224832369945</v>
      </c>
      <c r="P35" s="89">
        <f t="shared" ref="P35" si="154">SUM(P18,P19,P20,P21,P22,P23,P24,P25,P26,P27,P28,P30,P31)</f>
        <v>0</v>
      </c>
      <c r="Q35" s="89">
        <f t="shared" ref="Q35:U35" si="155">SUM(Q18,Q19,Q20,Q21,Q22,Q23,Q24,Q25,Q26,Q27,Q28,Q30,Q31,Q32)</f>
        <v>438753670.13999999</v>
      </c>
      <c r="R35" s="89">
        <f t="shared" si="155"/>
        <v>432500000</v>
      </c>
      <c r="S35" s="89">
        <f t="shared" si="155"/>
        <v>108125000</v>
      </c>
      <c r="T35" s="89">
        <f t="shared" si="155"/>
        <v>103849419.83</v>
      </c>
      <c r="U35" s="89">
        <f t="shared" si="155"/>
        <v>-4275580.1700000009</v>
      </c>
      <c r="V35" s="87">
        <f t="shared" si="74"/>
        <v>-3.9542937988439317</v>
      </c>
      <c r="W35" s="89">
        <f t="shared" ref="W35" si="156">SUM(W18,W19,W20,W21,W22,W23,W24,W25,W26,W27,W28,W30,W31)</f>
        <v>0</v>
      </c>
      <c r="X35" s="89">
        <f>SUM(X18,X19,X20,X21,X22,X23,X24,X25,X26,X27,X28,X30,X31,X32)</f>
        <v>438753670.13999999</v>
      </c>
      <c r="Y35" s="89">
        <f>SUM(Y18,Y19,Y20,Y21,Y22,Y23,Y24,Y25,Y26,Y27,Y28,Y30,Y31,Y32)</f>
        <v>432500000</v>
      </c>
      <c r="Z35" s="89">
        <f>SUM(Z18,Z19,Z20,Z21,Z22,Z23,Z24,Z25,Z26,Z27,Z28,Z30,Z31,Z32)</f>
        <v>144166666.66666666</v>
      </c>
      <c r="AA35" s="89">
        <f>SUM(AA18,AA19,AA20,AA21,AA22,AA23,AA24,AA25,AA26,AA27,AA28,AA30,AA31,AA32)</f>
        <v>143865907.78999999</v>
      </c>
      <c r="AB35" s="89">
        <f>SUM(AB18,AB19,AB20,AB21,AB22,AB23,AB24,AB25,AB26,AB27,AB28,AB30,AB31,AB32)</f>
        <v>-300758.87666666677</v>
      </c>
      <c r="AC35" s="87">
        <f t="shared" si="78"/>
        <v>-0.2086188739884394</v>
      </c>
      <c r="AD35" s="89">
        <f t="shared" ref="AD35" si="157">SUM(AD18,AD19,AD20,AD21,AD22,AD23,AD24,AD25,AD26,AD27,AD28,AD30,AD31)</f>
        <v>0</v>
      </c>
      <c r="AE35" s="89">
        <f t="shared" ref="AE35:AI35" si="158">SUM(AE18,AE19,AE20,AE21,AE22,AE23,AE24,AE25,AE26,AE27,AE28,AE30,AE31,AE32)</f>
        <v>438753670.13999999</v>
      </c>
      <c r="AF35" s="89">
        <f t="shared" si="158"/>
        <v>432500000</v>
      </c>
      <c r="AG35" s="89">
        <f t="shared" si="158"/>
        <v>180208333.33333328</v>
      </c>
      <c r="AH35" s="89">
        <f t="shared" si="158"/>
        <v>176166546.11999997</v>
      </c>
      <c r="AI35" s="89">
        <f t="shared" si="158"/>
        <v>-4041787.213333332</v>
      </c>
      <c r="AJ35" s="87">
        <f t="shared" si="82"/>
        <v>-2.2428414594219652</v>
      </c>
      <c r="AK35" s="89">
        <f t="shared" ref="AK35" si="159">SUM(AK18,AK19,AK20,AK21,AK22,AK23,AK24,AK25,AK26,AK27,AK28,AK30,AK31)</f>
        <v>0</v>
      </c>
      <c r="AL35" s="89">
        <f t="shared" ref="AL35:AP35" si="160">SUM(AL18,AL19,AL20,AL21,AL22,AL23,AL24,AL25,AL26,AL27,AL28,AL30,AL31,AL32)</f>
        <v>432781398.67000002</v>
      </c>
      <c r="AM35" s="89">
        <f t="shared" si="160"/>
        <v>432500000</v>
      </c>
      <c r="AN35" s="89">
        <f t="shared" si="160"/>
        <v>216250000</v>
      </c>
      <c r="AO35" s="89">
        <f t="shared" si="160"/>
        <v>208455303.20999998</v>
      </c>
      <c r="AP35" s="89">
        <f t="shared" si="160"/>
        <v>-7794696.7900000019</v>
      </c>
      <c r="AQ35" s="87">
        <f t="shared" si="86"/>
        <v>-3.6044840647398853</v>
      </c>
      <c r="AR35" s="89">
        <f t="shared" ref="AR35" si="161">SUM(AR18,AR19,AR20,AR21,AR22,AR23,AR24,AR25,AR26,AR27,AR28,AR30,AR31)</f>
        <v>0</v>
      </c>
      <c r="AS35" s="89">
        <f t="shared" ref="AS35:AW35" si="162">SUM(AS18,AS19,AS20,AS21,AS22,AS23,AS24,AS25,AS26,AS27,AS28,AS30,AS31,AS32)</f>
        <v>432781398.67000002</v>
      </c>
      <c r="AT35" s="89">
        <f t="shared" si="162"/>
        <v>432500000</v>
      </c>
      <c r="AU35" s="89">
        <f t="shared" si="162"/>
        <v>144166666.66666669</v>
      </c>
      <c r="AV35" s="89">
        <f t="shared" si="162"/>
        <v>246204290.28</v>
      </c>
      <c r="AW35" s="89">
        <f t="shared" si="162"/>
        <v>-226358.87666666679</v>
      </c>
      <c r="AX35" s="87">
        <f t="shared" si="90"/>
        <v>-0.1570119375722544</v>
      </c>
      <c r="AY35" s="89">
        <f t="shared" ref="AY35" si="163">SUM(AY18,AY19,AY20,AY21,AY22,AY23,AY24,AY25,AY26,AY27,AY28,AY30,AY31)</f>
        <v>0</v>
      </c>
      <c r="AZ35" s="89">
        <f>SUM(AZ18,AZ19,AZ20,AZ21,AZ22,AZ23,AZ24,AZ25,AZ26,AZ27,AZ28,AZ30,AZ31,AZ32)</f>
        <v>0</v>
      </c>
      <c r="BA35" s="89">
        <f t="shared" ref="BA35" si="164">SUM(BA18,BA19,BA20,BA21,BA22,BA23,BA24,BA25,BA26,BA27,BA28,BA30,BA31,BA32)</f>
        <v>0</v>
      </c>
      <c r="BB35" s="89">
        <f>SUM(BB18,BB19,BB20,BB21,BB22,BB23,BB24,BB25,BB26,BB27,BB28,BB30,BB31,BB32)</f>
        <v>0</v>
      </c>
      <c r="BC35" s="89">
        <f>SUM(BC18,BC19,BC20,BC21,BC22,BC23,BC24,BC25,BC26,BC27,BC28,BC30,BC31,BC32)</f>
        <v>0</v>
      </c>
      <c r="BD35" s="89">
        <f>SUM(BD18,BD19,BD20,BD21,BD22,BD23,BD24,BD25,BD26,BD27,BD28,BD30,BD31,BD32)</f>
        <v>0</v>
      </c>
      <c r="BE35" s="87" t="e">
        <f>BD35/BB35*100</f>
        <v>#DIV/0!</v>
      </c>
      <c r="BF35" s="89">
        <f t="shared" ref="BF35" si="165">SUM(BF18,BF19,BF20,BF21,BF22,BF23,BF24,BF25,BF26,BF27,BF28,BF30,BF31)</f>
        <v>0</v>
      </c>
      <c r="BG35" s="89">
        <f>SUM(BG18,BG19,BG20,BG21,BG22,BG23,BG24,BG25,BG26,BG27,BG28,BG30,BG31,BG32)</f>
        <v>0</v>
      </c>
      <c r="BH35" s="89">
        <f>SUM(BH18,BH19,BH20,BH21,BH22,BH23,BH24,BH25,BH26,BH27,BH28,BH30,BH31,BH32)</f>
        <v>0</v>
      </c>
      <c r="BI35" s="89">
        <f>SUM(BI18,BI19,BI20,BI21,BI22,BI23,BI24,BI25,BI26,BI27,BI28,BI30,BI31,BI32)</f>
        <v>0</v>
      </c>
      <c r="BJ35" s="89">
        <f>SUM(BJ18,BJ19,BJ20,BJ21,BJ22,BJ23,BJ24,BJ25,BJ26,BJ27,BJ28,BJ30,BJ31,BJ32)</f>
        <v>0</v>
      </c>
      <c r="BK35" s="89">
        <f t="shared" ref="BK35" si="166">SUM(BK18,BK19,BK20,BK21,BK22,BK23,BK24,BK25,BK26,BK27,BK28,BK30,BK31,BK32)</f>
        <v>0</v>
      </c>
      <c r="BL35" s="87" t="e">
        <f t="shared" si="97"/>
        <v>#DIV/0!</v>
      </c>
      <c r="BM35" s="89">
        <f t="shared" ref="BM35" si="167">SUM(BM18,BM19,BM20,BM21,BM22,BM23,BM24,BM25,BM26,BM27,BM28,BM30,BM31)</f>
        <v>0</v>
      </c>
      <c r="BN35" s="89">
        <f>SUM(BN18,BN19,BN20,BN21,BN22,BN23,BN24,BN25,BN26,BN27,BN28,BN30,BN31,BN32)</f>
        <v>0</v>
      </c>
      <c r="BO35" s="89">
        <f>SUM(BO18,BO19,BO20,BO21,BO22,BO23,BO24,BO25,BO26,BO27,BO28,BO30,BO31,BO32)</f>
        <v>0</v>
      </c>
      <c r="BP35" s="89">
        <f>SUM(BP18,BP19,BP20,BP21,BP22,BP23,BP24,BP25,BP26,BP27,BP28,BP30,BP31,BP32)</f>
        <v>0</v>
      </c>
      <c r="BQ35" s="89">
        <f>SUM(BQ18,BQ19,BQ20,BQ21,BQ22,BQ23,BQ24,BQ25,BQ26,BQ27,BQ28,BQ30,BQ31,BQ32)</f>
        <v>0</v>
      </c>
      <c r="BR35" s="89">
        <f>SUM(BR18,BR19,BR20,BR21,BR22,BR23,BR24,BR25,BR26,BR27,BR28,BR30,BR31,BR32)</f>
        <v>0</v>
      </c>
      <c r="BS35" s="87" t="e">
        <f t="shared" si="101"/>
        <v>#DIV/0!</v>
      </c>
      <c r="BT35" s="89">
        <f t="shared" ref="BT35" si="168">SUM(BT18,BT19,BT20,BT21,BT22,BT23,BT24,BT25,BT26,BT27,BT28,BT30,BT31)</f>
        <v>0</v>
      </c>
      <c r="BU35" s="89">
        <f>SUM(BU18,BU19,BU20,BU21,BU22,BU23,BU24,BU25,BU26,BU27,BU28,BU30,BU31,BU32)</f>
        <v>0</v>
      </c>
      <c r="BV35" s="89">
        <f>SUM(BV18,BV19,BV20,BV21,BV22,BV23,BV24,BV25,BV26,BV27,BV28,BV30,BV31,BV32)</f>
        <v>0</v>
      </c>
      <c r="BW35" s="89">
        <f>SUM(BW18,BW19,BW20,BW21,BW22,BW23,BW24,BW25,BW26,BW27,BW28,BW30,BW31,BW32)</f>
        <v>0</v>
      </c>
      <c r="BX35" s="89">
        <f>SUM(BX18,BX19,BX20,BX21,BX22,BX23,BX24,BX25,BX26,BX27,BX28,BX30,BX31,BX32)</f>
        <v>0</v>
      </c>
      <c r="BY35" s="89">
        <f t="shared" ref="BY35" si="169">SUM(BY18,BY19,BY20,BY21,BY22,BY23,BY24,BY25,BY26,BY27,BY28,BY30,BY31,BY32)</f>
        <v>0</v>
      </c>
      <c r="BZ35" s="87" t="e">
        <f t="shared" si="105"/>
        <v>#DIV/0!</v>
      </c>
      <c r="CA35" s="89">
        <f t="shared" ref="CA35" si="170">SUM(CA18,CA19,CA20,CA21,CA22,CA23,CA24,CA25,CA26,CA27,CA28,CA30,CA31)</f>
        <v>0</v>
      </c>
      <c r="CB35" s="89">
        <f>SUM(CB18,CB19,CB20,CB21,CB22,CB23,CB24,CB25,CB26,CB27,CB28,CB30,CB31,CB32)</f>
        <v>0</v>
      </c>
      <c r="CC35" s="89">
        <f>SUM(CC18,CC19,CC20,CC21,CC22,CC23,CC24,CC25,CC26,CC27,CC28,CC30,CC31,CC32)</f>
        <v>0</v>
      </c>
      <c r="CD35" s="89">
        <f>SUM(CD18,CD19,CD20,CD21,CD22,CD23,CD24,CD25,CD26,CD27,CD28,CD30,CD31,CD32)</f>
        <v>0</v>
      </c>
      <c r="CE35" s="89">
        <f>SUM(CE18,CE19,CE20,CE21,CE22,CE23,CE24,CE25,CE26,CE27,CE28,CE30,CE31,CE32)</f>
        <v>0</v>
      </c>
      <c r="CF35" s="89">
        <f t="shared" ref="CF35" si="171">SUM(CF18,CF19,CF20,CF21,CF22,CF23,CF24,CF25,CF26,CF27,CF28,CF30,CF31,CF32)</f>
        <v>0</v>
      </c>
      <c r="CG35" s="87" t="e">
        <f t="shared" si="109"/>
        <v>#DIV/0!</v>
      </c>
      <c r="CH35" s="89">
        <f t="shared" ref="CH35" si="172">SUM(CH18,CH19,CH20,CH21,CH22,CH23,CH24,CH25,CH26,CH27,CH28,CH30,CH31)</f>
        <v>0</v>
      </c>
      <c r="CI35" s="89">
        <f t="shared" ref="CI35:CM35" si="173">SUM(CI18,CI19,CI20,CI21,CI22,CI23,CI24,CI25,CI26,CI27,CI28,CI30,CI31,CI32)</f>
        <v>0</v>
      </c>
      <c r="CJ35" s="89">
        <f t="shared" si="173"/>
        <v>0</v>
      </c>
      <c r="CK35" s="89">
        <f t="shared" si="173"/>
        <v>0</v>
      </c>
      <c r="CL35" s="89">
        <f t="shared" si="173"/>
        <v>0</v>
      </c>
      <c r="CM35" s="89">
        <f t="shared" si="173"/>
        <v>0</v>
      </c>
      <c r="CN35" s="87" t="e">
        <f t="shared" si="113"/>
        <v>#DIV/0!</v>
      </c>
      <c r="CO35" s="89">
        <f t="shared" ref="CO35" si="174">SUM(CO18,CO19,CO20,CO21,CO22,CO23,CO24,CO25,CO26,CO27,CO28,CO30,CO31)</f>
        <v>0</v>
      </c>
      <c r="CP35" s="89">
        <f>SUM(CP18,CP19,CP20,CP21,CP22,CP23,CP24,CP25,CP26,CP27,CP28,CP30,CP31,CP32)</f>
        <v>0</v>
      </c>
      <c r="CQ35" s="89">
        <f>SUM(CQ18,CQ19,CQ20,CQ21,CQ22,CQ23,CQ24,CQ25,CQ26,CQ27,CQ28,CQ30,CQ31,CQ32)</f>
        <v>0</v>
      </c>
      <c r="CR35" s="89">
        <f>SUM(CR18,CR19,CR20,CR21,CR22,CR23,CR24,CR25,CR26,CR27,CR28,CR30,CR31,CR32)</f>
        <v>0</v>
      </c>
      <c r="CS35" s="89">
        <f>SUM(CS18,CS19,CS20,CS21,CS22,CS23,CS24,CS25,CS26,CS27,CS28,CS30,CS31,CS32)</f>
        <v>0</v>
      </c>
      <c r="CT35" s="89">
        <f t="shared" ref="CT35" si="175">SUM(CT18,CT19,CT20,CT21,CT22,CT23,CT24,CT25,CT26,CT27,CT28,CT30,CT31,CT32)</f>
        <v>0</v>
      </c>
      <c r="CU35" s="87" t="e">
        <f t="shared" si="117"/>
        <v>#DIV/0!</v>
      </c>
      <c r="CV35" s="89">
        <f t="shared" ref="CV35" si="176">SUM(CV18,CV19,CV20,CV21,CV22,CV23,CV24,CV25,CV26,CV27,CV28,CV30,CV31)</f>
        <v>0</v>
      </c>
      <c r="CW35" s="89">
        <f t="shared" ref="CW35:DA35" si="177">SUM(CW18,CW19,CW20,CW21,CW22,CW23,CW24,CW25,CW26,CW27,CW28,CW30,CW31,CW32)</f>
        <v>0</v>
      </c>
      <c r="CX35" s="89">
        <f t="shared" si="177"/>
        <v>0</v>
      </c>
      <c r="CY35" s="89">
        <f t="shared" si="177"/>
        <v>0</v>
      </c>
      <c r="CZ35" s="89">
        <f t="shared" si="177"/>
        <v>0</v>
      </c>
      <c r="DA35" s="89">
        <f t="shared" si="177"/>
        <v>0</v>
      </c>
      <c r="DB35" s="87" t="e">
        <f t="shared" si="121"/>
        <v>#DIV/0!</v>
      </c>
      <c r="DC35" s="89">
        <f t="shared" ref="DC35" si="178">SUM(DC18,DC19,DC20,DC21,DC22,DC23,DC24,DC25,DC26,DC27,DC28,DC30,DC31)</f>
        <v>0</v>
      </c>
      <c r="DD35" s="89">
        <f t="shared" ref="DD35:DH35" si="179">SUM(DD18,DD19,DD20,DD21,DD22,DD23,DD24,DD25,DD26,DD27,DD28,DD30,DD31,DD32)</f>
        <v>0</v>
      </c>
      <c r="DE35" s="89">
        <f t="shared" si="179"/>
        <v>0</v>
      </c>
      <c r="DF35" s="89">
        <f t="shared" si="179"/>
        <v>0</v>
      </c>
      <c r="DG35" s="89">
        <f t="shared" si="179"/>
        <v>0</v>
      </c>
      <c r="DH35" s="89">
        <f t="shared" si="179"/>
        <v>0</v>
      </c>
      <c r="DI35" s="87" t="e">
        <f t="shared" si="125"/>
        <v>#DIV/0!</v>
      </c>
      <c r="DJ35" s="89">
        <f t="shared" ref="DJ35" si="180">SUM(DJ18,DJ19,DJ20,DJ21,DJ22,DJ23,DJ24,DJ25,DJ26,DJ27,DJ28,DJ30,DJ31)</f>
        <v>0</v>
      </c>
      <c r="DK35" s="89">
        <f t="shared" ref="DK35:DO35" si="181">SUM(DK18,DK19,DK20,DK21,DK22,DK23,DK24,DK25,DK26,DK27,DK28,DK30,DK31,DK32)</f>
        <v>3116102151.25</v>
      </c>
      <c r="DL35" s="89">
        <f t="shared" si="181"/>
        <v>3097290000</v>
      </c>
      <c r="DM35" s="89">
        <f t="shared" si="181"/>
        <v>901041666.66666663</v>
      </c>
      <c r="DN35" s="89">
        <f t="shared" si="181"/>
        <v>989658554.66000009</v>
      </c>
      <c r="DO35" s="89">
        <f t="shared" si="181"/>
        <v>88616887.993333399</v>
      </c>
      <c r="DP35" s="87">
        <f t="shared" si="65"/>
        <v>9.8349378582196607</v>
      </c>
      <c r="DQ35" s="89">
        <f t="shared" ref="DQ35" si="182">SUM(DQ18,DQ19,DQ20,DQ21,DQ22,DQ23,DQ24,DQ25,DQ26,DQ27,DQ28,DQ30,DQ31)</f>
        <v>0</v>
      </c>
    </row>
    <row r="36" spans="1:121" s="88" customFormat="1" x14ac:dyDescent="0.2">
      <c r="A36" s="89"/>
      <c r="B36" s="90" t="s">
        <v>563</v>
      </c>
      <c r="C36" s="89">
        <f>C34-C35</f>
        <v>4885583.1400000453</v>
      </c>
      <c r="D36" s="89">
        <f>D34-D35</f>
        <v>1000000</v>
      </c>
      <c r="E36" s="89">
        <f>E34-E35</f>
        <v>83333.333333328366</v>
      </c>
      <c r="F36" s="89">
        <f>F34-F35</f>
        <v>-1630290.459999986</v>
      </c>
      <c r="G36" s="89">
        <f>G34-G35</f>
        <v>-1713623.7933333335</v>
      </c>
      <c r="H36" s="87">
        <f>G36/E36*100</f>
        <v>-2056.3485520001227</v>
      </c>
      <c r="I36" s="89">
        <f t="shared" ref="I36:N36" si="183">I34-I35</f>
        <v>0</v>
      </c>
      <c r="J36" s="89">
        <f t="shared" si="183"/>
        <v>4885583.1400000453</v>
      </c>
      <c r="K36" s="89">
        <f t="shared" si="183"/>
        <v>1000000</v>
      </c>
      <c r="L36" s="89">
        <f t="shared" si="183"/>
        <v>166666.66666665673</v>
      </c>
      <c r="M36" s="89">
        <f t="shared" si="183"/>
        <v>2307198.7299999893</v>
      </c>
      <c r="N36" s="89">
        <f t="shared" si="183"/>
        <v>2140532.0633333316</v>
      </c>
      <c r="O36" s="87">
        <f t="shared" si="70"/>
        <v>1284.3192380000755</v>
      </c>
      <c r="P36" s="89">
        <f t="shared" ref="P36:U36" si="184">P34-P35</f>
        <v>0</v>
      </c>
      <c r="Q36" s="89">
        <f t="shared" si="184"/>
        <v>4885583.1400000453</v>
      </c>
      <c r="R36" s="89">
        <f t="shared" si="184"/>
        <v>1000000</v>
      </c>
      <c r="S36" s="89">
        <f t="shared" si="184"/>
        <v>250000</v>
      </c>
      <c r="T36" s="89">
        <f t="shared" si="184"/>
        <v>1573847.5</v>
      </c>
      <c r="U36" s="89">
        <f t="shared" si="184"/>
        <v>1323847.5000000009</v>
      </c>
      <c r="V36" s="87">
        <f t="shared" si="74"/>
        <v>529.53900000000033</v>
      </c>
      <c r="W36" s="89">
        <f t="shared" ref="W36:AA36" si="185">W34-W35</f>
        <v>0</v>
      </c>
      <c r="X36" s="89">
        <f t="shared" si="185"/>
        <v>4885583.1400000453</v>
      </c>
      <c r="Y36" s="89">
        <f t="shared" si="185"/>
        <v>1000000</v>
      </c>
      <c r="Z36" s="89">
        <f t="shared" si="185"/>
        <v>333333.33333331347</v>
      </c>
      <c r="AA36" s="89">
        <f t="shared" si="185"/>
        <v>1784914.2199999988</v>
      </c>
      <c r="AB36" s="89">
        <f>AB34-AB35</f>
        <v>1451580.8866666681</v>
      </c>
      <c r="AC36" s="87">
        <f t="shared" si="78"/>
        <v>435.47426600002643</v>
      </c>
      <c r="AD36" s="89">
        <f t="shared" ref="AD36:AI36" si="186">AD34-AD35</f>
        <v>0</v>
      </c>
      <c r="AE36" s="89">
        <f t="shared" si="186"/>
        <v>4885583.1400000453</v>
      </c>
      <c r="AF36" s="89">
        <f t="shared" si="186"/>
        <v>1000000</v>
      </c>
      <c r="AG36" s="89">
        <f t="shared" si="186"/>
        <v>416666.66666671634</v>
      </c>
      <c r="AH36" s="89">
        <f t="shared" si="186"/>
        <v>-3019884.569999963</v>
      </c>
      <c r="AI36" s="89">
        <f t="shared" si="186"/>
        <v>-3436551.2366666663</v>
      </c>
      <c r="AJ36" s="87">
        <f t="shared" si="82"/>
        <v>-824.7722967999016</v>
      </c>
      <c r="AK36" s="89">
        <f t="shared" ref="AK36:AP36" si="187">AK34-AK35</f>
        <v>0</v>
      </c>
      <c r="AL36" s="89">
        <f t="shared" si="187"/>
        <v>13284154.959999979</v>
      </c>
      <c r="AM36" s="89">
        <f t="shared" si="187"/>
        <v>1000000</v>
      </c>
      <c r="AN36" s="89">
        <f t="shared" si="187"/>
        <v>500000</v>
      </c>
      <c r="AO36" s="89">
        <f t="shared" si="187"/>
        <v>5857414.5600000024</v>
      </c>
      <c r="AP36" s="89">
        <f t="shared" si="187"/>
        <v>5357414.5600000024</v>
      </c>
      <c r="AQ36" s="87">
        <f t="shared" si="86"/>
        <v>1071.4829120000004</v>
      </c>
      <c r="AR36" s="89">
        <f t="shared" ref="AR36:AW36" si="188">AR34-AR35</f>
        <v>0</v>
      </c>
      <c r="AS36" s="89">
        <f t="shared" si="188"/>
        <v>13284154.959999979</v>
      </c>
      <c r="AT36" s="89">
        <f t="shared" si="188"/>
        <v>1000000</v>
      </c>
      <c r="AU36" s="89">
        <f t="shared" si="188"/>
        <v>333333.33333328366</v>
      </c>
      <c r="AV36" s="89">
        <f>AV34-AV35</f>
        <v>-9577886.9899999797</v>
      </c>
      <c r="AW36" s="89">
        <f t="shared" si="188"/>
        <v>1377180.8866666681</v>
      </c>
      <c r="AX36" s="87">
        <f t="shared" si="90"/>
        <v>413.15426600006202</v>
      </c>
      <c r="AY36" s="89">
        <f t="shared" ref="AY36:BD36" si="189">AY34-AY35</f>
        <v>0</v>
      </c>
      <c r="AZ36" s="89">
        <f t="shared" si="189"/>
        <v>0</v>
      </c>
      <c r="BA36" s="89">
        <f t="shared" si="189"/>
        <v>0</v>
      </c>
      <c r="BB36" s="89">
        <f t="shared" si="189"/>
        <v>0</v>
      </c>
      <c r="BC36" s="89">
        <f t="shared" si="189"/>
        <v>0</v>
      </c>
      <c r="BD36" s="89">
        <f t="shared" si="189"/>
        <v>0</v>
      </c>
      <c r="BE36" s="87" t="e">
        <f>BD36/BB36*100</f>
        <v>#DIV/0!</v>
      </c>
      <c r="BF36" s="89">
        <f t="shared" ref="BF36:BK36" si="190">BF34-BF35</f>
        <v>0</v>
      </c>
      <c r="BG36" s="89">
        <f t="shared" si="190"/>
        <v>0</v>
      </c>
      <c r="BH36" s="89">
        <f t="shared" si="190"/>
        <v>0</v>
      </c>
      <c r="BI36" s="89">
        <f t="shared" si="190"/>
        <v>0</v>
      </c>
      <c r="BJ36" s="89">
        <f t="shared" si="190"/>
        <v>0</v>
      </c>
      <c r="BK36" s="89">
        <f t="shared" si="190"/>
        <v>0</v>
      </c>
      <c r="BL36" s="87" t="e">
        <f t="shared" si="97"/>
        <v>#DIV/0!</v>
      </c>
      <c r="BM36" s="89">
        <f t="shared" ref="BM36:BR36" si="191">BM34-BM35</f>
        <v>0</v>
      </c>
      <c r="BN36" s="89">
        <f t="shared" si="191"/>
        <v>0</v>
      </c>
      <c r="BO36" s="89">
        <f t="shared" si="191"/>
        <v>0</v>
      </c>
      <c r="BP36" s="89">
        <f t="shared" si="191"/>
        <v>0</v>
      </c>
      <c r="BQ36" s="89">
        <f t="shared" si="191"/>
        <v>0</v>
      </c>
      <c r="BR36" s="89">
        <f t="shared" si="191"/>
        <v>0</v>
      </c>
      <c r="BS36" s="87" t="e">
        <f t="shared" si="101"/>
        <v>#DIV/0!</v>
      </c>
      <c r="BT36" s="89">
        <f t="shared" ref="BT36:BY36" si="192">BT34-BT35</f>
        <v>0</v>
      </c>
      <c r="BU36" s="89">
        <f t="shared" si="192"/>
        <v>0</v>
      </c>
      <c r="BV36" s="89">
        <f t="shared" si="192"/>
        <v>0</v>
      </c>
      <c r="BW36" s="89">
        <f t="shared" si="192"/>
        <v>0</v>
      </c>
      <c r="BX36" s="89">
        <f t="shared" si="192"/>
        <v>0</v>
      </c>
      <c r="BY36" s="89">
        <f t="shared" si="192"/>
        <v>0</v>
      </c>
      <c r="BZ36" s="87" t="e">
        <f t="shared" si="105"/>
        <v>#DIV/0!</v>
      </c>
      <c r="CA36" s="89">
        <f t="shared" ref="CA36:CF36" si="193">CA34-CA35</f>
        <v>0</v>
      </c>
      <c r="CB36" s="89">
        <f t="shared" si="193"/>
        <v>0</v>
      </c>
      <c r="CC36" s="89">
        <f t="shared" si="193"/>
        <v>0</v>
      </c>
      <c r="CD36" s="89">
        <f t="shared" si="193"/>
        <v>0</v>
      </c>
      <c r="CE36" s="89">
        <f t="shared" si="193"/>
        <v>0</v>
      </c>
      <c r="CF36" s="89">
        <f t="shared" si="193"/>
        <v>0</v>
      </c>
      <c r="CG36" s="87" t="e">
        <f t="shared" si="109"/>
        <v>#DIV/0!</v>
      </c>
      <c r="CH36" s="89">
        <f t="shared" ref="CH36:CM36" si="194">CH34-CH35</f>
        <v>0</v>
      </c>
      <c r="CI36" s="89">
        <f t="shared" si="194"/>
        <v>0</v>
      </c>
      <c r="CJ36" s="89">
        <f t="shared" si="194"/>
        <v>0</v>
      </c>
      <c r="CK36" s="89">
        <f t="shared" si="194"/>
        <v>0</v>
      </c>
      <c r="CL36" s="89">
        <f t="shared" si="194"/>
        <v>0</v>
      </c>
      <c r="CM36" s="89">
        <f t="shared" si="194"/>
        <v>0</v>
      </c>
      <c r="CN36" s="87" t="e">
        <f t="shared" si="113"/>
        <v>#DIV/0!</v>
      </c>
      <c r="CO36" s="89">
        <f t="shared" ref="CO36:CT36" si="195">CO34-CO35</f>
        <v>0</v>
      </c>
      <c r="CP36" s="89">
        <f t="shared" si="195"/>
        <v>0</v>
      </c>
      <c r="CQ36" s="89">
        <f t="shared" si="195"/>
        <v>0</v>
      </c>
      <c r="CR36" s="89">
        <f t="shared" si="195"/>
        <v>0</v>
      </c>
      <c r="CS36" s="89">
        <f t="shared" si="195"/>
        <v>0</v>
      </c>
      <c r="CT36" s="89">
        <f t="shared" si="195"/>
        <v>0</v>
      </c>
      <c r="CU36" s="87" t="e">
        <f t="shared" si="117"/>
        <v>#DIV/0!</v>
      </c>
      <c r="CV36" s="89">
        <f t="shared" ref="CV36:DA36" si="196">CV34-CV35</f>
        <v>0</v>
      </c>
      <c r="CW36" s="89">
        <f t="shared" si="196"/>
        <v>0</v>
      </c>
      <c r="CX36" s="89">
        <f t="shared" si="196"/>
        <v>0</v>
      </c>
      <c r="CY36" s="89">
        <f t="shared" si="196"/>
        <v>0</v>
      </c>
      <c r="CZ36" s="89">
        <f t="shared" si="196"/>
        <v>0</v>
      </c>
      <c r="DA36" s="89">
        <f t="shared" si="196"/>
        <v>0</v>
      </c>
      <c r="DB36" s="87" t="e">
        <f t="shared" si="121"/>
        <v>#DIV/0!</v>
      </c>
      <c r="DC36" s="89">
        <f t="shared" ref="DC36:DH36" si="197">DC34-DC35</f>
        <v>0</v>
      </c>
      <c r="DD36" s="89">
        <f t="shared" si="197"/>
        <v>0</v>
      </c>
      <c r="DE36" s="89">
        <f t="shared" si="197"/>
        <v>0</v>
      </c>
      <c r="DF36" s="89">
        <f t="shared" si="197"/>
        <v>0</v>
      </c>
      <c r="DG36" s="89">
        <f t="shared" si="197"/>
        <v>0</v>
      </c>
      <c r="DH36" s="89">
        <f t="shared" si="197"/>
        <v>0</v>
      </c>
      <c r="DI36" s="87" t="e">
        <f t="shared" si="125"/>
        <v>#DIV/0!</v>
      </c>
      <c r="DJ36" s="89">
        <f t="shared" ref="DJ36:DO36" si="198">DJ34-DJ35</f>
        <v>0</v>
      </c>
      <c r="DK36" s="89">
        <f t="shared" si="198"/>
        <v>45406967.199999809</v>
      </c>
      <c r="DL36" s="89">
        <f t="shared" si="198"/>
        <v>2780000</v>
      </c>
      <c r="DM36" s="89">
        <f t="shared" si="198"/>
        <v>22642500.000000119</v>
      </c>
      <c r="DN36" s="89">
        <f t="shared" si="198"/>
        <v>62267900.96999979</v>
      </c>
      <c r="DO36" s="89">
        <f t="shared" si="198"/>
        <v>39625400.96999988</v>
      </c>
      <c r="DP36" s="87">
        <f>DO36/DM36*100</f>
        <v>175.00453116925991</v>
      </c>
      <c r="DQ36" s="89">
        <f t="shared" ref="DQ36" si="199">DQ34-DQ35</f>
        <v>0</v>
      </c>
    </row>
    <row r="37" spans="1:121" s="88" customFormat="1" x14ac:dyDescent="0.2">
      <c r="A37" s="89"/>
      <c r="B37" s="91"/>
      <c r="C37" s="89"/>
      <c r="D37" s="92" t="str">
        <f>IF((D36&gt;0),"เกินดุล","ขาดดุล")</f>
        <v>เกินดุล</v>
      </c>
      <c r="E37" s="89"/>
      <c r="F37" s="92" t="str">
        <f>IF((F36&gt;0),"ผลเกินดุล","ผลขาดดุล")</f>
        <v>ผลขาดดุล</v>
      </c>
      <c r="G37" s="89"/>
      <c r="H37" s="89"/>
      <c r="I37" s="89"/>
      <c r="J37" s="89"/>
      <c r="K37" s="92" t="str">
        <f>IF((K36&gt;0),"เกินดุล","ขาดดุล")</f>
        <v>เกินดุล</v>
      </c>
      <c r="L37" s="89"/>
      <c r="M37" s="92" t="str">
        <f>IF((M36&gt;0),"ผลเกินดุล","ผลขาดดุล")</f>
        <v>ผลเกินดุล</v>
      </c>
      <c r="N37" s="89"/>
      <c r="O37" s="89"/>
      <c r="P37" s="89"/>
      <c r="Q37" s="89"/>
      <c r="R37" s="92" t="str">
        <f>IF((R36&gt;0),"เกินดุล","ขาดดุล")</f>
        <v>เกินดุล</v>
      </c>
      <c r="S37" s="89"/>
      <c r="T37" s="92" t="str">
        <f>IF((T36&gt;0),"ผลเกินดุล","ผลขาดดุล")</f>
        <v>ผลเกินดุล</v>
      </c>
      <c r="U37" s="89"/>
      <c r="V37" s="89"/>
      <c r="W37" s="89"/>
      <c r="X37" s="89"/>
      <c r="Y37" s="92" t="str">
        <f>IF((Y36&gt;0),"เกินดุล","ขาดดุล")</f>
        <v>เกินดุล</v>
      </c>
      <c r="Z37" s="89"/>
      <c r="AA37" s="92" t="str">
        <f>IF((AA36&gt;0),"ผลเกินดุล","ผลขาดดุล")</f>
        <v>ผลเกินดุล</v>
      </c>
      <c r="AB37" s="89"/>
      <c r="AC37" s="89"/>
      <c r="AD37" s="89"/>
      <c r="AE37" s="89"/>
      <c r="AF37" s="92" t="str">
        <f>IF((AF36&gt;0),"เกินดุล","ขาดดุล")</f>
        <v>เกินดุล</v>
      </c>
      <c r="AG37" s="89"/>
      <c r="AH37" s="92" t="str">
        <f>IF((AH36&gt;0),"ผลเกินดุล","ผลขาดดุล")</f>
        <v>ผลขาดดุล</v>
      </c>
      <c r="AI37" s="89"/>
      <c r="AJ37" s="89"/>
      <c r="AK37" s="89"/>
      <c r="AL37" s="89"/>
      <c r="AM37" s="92" t="str">
        <f>IF((AM36&gt;0),"เกินดุล","ขาดดุล")</f>
        <v>เกินดุล</v>
      </c>
      <c r="AN37" s="89"/>
      <c r="AO37" s="92" t="str">
        <f>IF((AO36&gt;0),"ผลเกินดุล","ผลขาดดุล")</f>
        <v>ผลเกินดุล</v>
      </c>
      <c r="AP37" s="89"/>
      <c r="AQ37" s="89"/>
      <c r="AR37" s="89"/>
      <c r="AS37" s="89"/>
      <c r="AT37" s="92" t="str">
        <f>IF((AT36&gt;0),"เกินดุล","ขาดดุล")</f>
        <v>เกินดุล</v>
      </c>
      <c r="AU37" s="89"/>
      <c r="AV37" s="92" t="str">
        <f>IF((AV36&gt;0),"ผลเกินดุล","ผลขาดดุล")</f>
        <v>ผลขาดดุล</v>
      </c>
      <c r="AW37" s="89"/>
      <c r="AX37" s="89"/>
      <c r="AY37" s="89"/>
      <c r="AZ37" s="89"/>
      <c r="BA37" s="92" t="str">
        <f>IF((BA36&gt;0),"เกินดุล","ขาดดุล")</f>
        <v>ขาดดุล</v>
      </c>
      <c r="BB37" s="89"/>
      <c r="BC37" s="92" t="str">
        <f>IF((BC36&gt;0),"ผลเกินดุล","ผลขาดดุล")</f>
        <v>ผลขาดดุล</v>
      </c>
      <c r="BD37" s="89"/>
      <c r="BE37" s="89"/>
      <c r="BF37" s="89"/>
      <c r="BG37" s="89"/>
      <c r="BH37" s="92" t="str">
        <f>IF((BH36&gt;0),"เกินดุล","ขาดดุล")</f>
        <v>ขาดดุล</v>
      </c>
      <c r="BI37" s="89"/>
      <c r="BJ37" s="92" t="str">
        <f>IF((BJ36&gt;0),"ผลเกินดุล","ผลขาดดุล")</f>
        <v>ผลขาดดุล</v>
      </c>
      <c r="BK37" s="89"/>
      <c r="BL37" s="89"/>
      <c r="BM37" s="89"/>
      <c r="BN37" s="89"/>
      <c r="BO37" s="92" t="str">
        <f>IF((BO36&gt;0),"เกินดุล","ขาดดุล")</f>
        <v>ขาดดุล</v>
      </c>
      <c r="BP37" s="89"/>
      <c r="BQ37" s="92" t="str">
        <f>IF((BQ36&gt;0),"ผลเกินดุล","ผลขาดดุล")</f>
        <v>ผลขาดดุล</v>
      </c>
      <c r="BR37" s="89"/>
      <c r="BS37" s="89"/>
      <c r="BT37" s="89"/>
      <c r="BU37" s="89"/>
      <c r="BV37" s="92" t="str">
        <f>IF((BV36&gt;0),"เกินดุล","ขาดดุล")</f>
        <v>ขาดดุล</v>
      </c>
      <c r="BW37" s="89"/>
      <c r="BX37" s="92" t="str">
        <f>IF((BX36&gt;0),"ผลเกินดุล","ผลขาดดุล")</f>
        <v>ผลขาดดุล</v>
      </c>
      <c r="BY37" s="89"/>
      <c r="BZ37" s="89"/>
      <c r="CA37" s="89"/>
      <c r="CB37" s="89"/>
      <c r="CC37" s="92" t="str">
        <f>IF((CC36&gt;0),"เกินดุล","ขาดดุล")</f>
        <v>ขาดดุล</v>
      </c>
      <c r="CD37" s="89"/>
      <c r="CE37" s="92" t="str">
        <f>IF((CE36&gt;0),"ผลเกินดุล","ผลขาดดุล")</f>
        <v>ผลขาดดุล</v>
      </c>
      <c r="CF37" s="89"/>
      <c r="CG37" s="89"/>
      <c r="CH37" s="89"/>
      <c r="CI37" s="89"/>
      <c r="CJ37" s="92" t="str">
        <f>IF((CJ36&gt;0),"เกินดุล","ขาดดุล")</f>
        <v>ขาดดุล</v>
      </c>
      <c r="CK37" s="89"/>
      <c r="CL37" s="92" t="str">
        <f>IF((CL36&gt;0),"ผลเกินดุล","ผลขาดดุล")</f>
        <v>ผลขาดดุล</v>
      </c>
      <c r="CM37" s="89"/>
      <c r="CN37" s="89"/>
      <c r="CO37" s="89"/>
      <c r="CP37" s="89"/>
      <c r="CQ37" s="92" t="str">
        <f>IF((CQ36&gt;0),"เกินดุล","ขาดดุล")</f>
        <v>ขาดดุล</v>
      </c>
      <c r="CR37" s="89"/>
      <c r="CS37" s="92" t="str">
        <f>IF((CS36&gt;0),"ผลเกินดุล","ผลขาดดุล")</f>
        <v>ผลขาดดุล</v>
      </c>
      <c r="CT37" s="89"/>
      <c r="CU37" s="89"/>
      <c r="CV37" s="89"/>
      <c r="CW37" s="89"/>
      <c r="CX37" s="92" t="str">
        <f>IF((CX36&gt;0),"เกินดุล","ขาดดุล")</f>
        <v>ขาดดุล</v>
      </c>
      <c r="CY37" s="89"/>
      <c r="CZ37" s="92" t="str">
        <f>IF((CZ36&gt;0),"ผลเกินดุล","ผลขาดดุล")</f>
        <v>ผลขาดดุล</v>
      </c>
      <c r="DA37" s="89"/>
      <c r="DB37" s="89"/>
      <c r="DC37" s="89"/>
      <c r="DD37" s="89"/>
      <c r="DE37" s="92" t="str">
        <f>IF((DE36&gt;0),"เกินดุล","ขาดดุล")</f>
        <v>ขาดดุล</v>
      </c>
      <c r="DF37" s="89"/>
      <c r="DG37" s="92" t="str">
        <f>IF((DG36&gt;0),"ผลเกินดุล","ผลขาดดุล")</f>
        <v>ผลขาดดุล</v>
      </c>
      <c r="DH37" s="89"/>
      <c r="DI37" s="89"/>
      <c r="DJ37" s="89"/>
      <c r="DK37" s="89"/>
      <c r="DL37" s="92" t="str">
        <f>IF((DL36&gt;0),"เกินดุล","ขาดดุล")</f>
        <v>เกินดุล</v>
      </c>
      <c r="DM37" s="89"/>
      <c r="DN37" s="92" t="str">
        <f>IF((DN36&gt;0),"ผลเกินดุล","ผลขาดดุล")</f>
        <v>ผลเกินดุล</v>
      </c>
      <c r="DO37" s="89"/>
      <c r="DP37" s="89"/>
      <c r="DQ37" s="89"/>
    </row>
    <row r="38" spans="1:121" s="76" customFormat="1" ht="15" x14ac:dyDescent="0.25">
      <c r="A38" s="75" t="s">
        <v>564</v>
      </c>
      <c r="B38" s="93" t="s">
        <v>565</v>
      </c>
      <c r="C38" s="70">
        <v>628263.06999999995</v>
      </c>
      <c r="D38" s="70">
        <v>0</v>
      </c>
      <c r="E38" s="70">
        <v>0</v>
      </c>
      <c r="F38" s="70">
        <v>-10387700.930000003</v>
      </c>
      <c r="G38" s="70">
        <v>-10387700.93</v>
      </c>
      <c r="H38" s="77"/>
      <c r="I38" s="71" t="s">
        <v>508</v>
      </c>
      <c r="J38" s="70">
        <v>628263.06999999995</v>
      </c>
      <c r="K38" s="70">
        <v>0</v>
      </c>
      <c r="L38" s="70">
        <v>0</v>
      </c>
      <c r="M38" s="70">
        <v>-10055596.519999981</v>
      </c>
      <c r="N38" s="70">
        <v>-10055596.52</v>
      </c>
      <c r="O38" s="77"/>
      <c r="P38" s="72" t="s">
        <v>508</v>
      </c>
      <c r="Q38" s="70">
        <v>628263.06999999995</v>
      </c>
      <c r="R38" s="70">
        <v>0</v>
      </c>
      <c r="S38" s="70">
        <v>0</v>
      </c>
      <c r="T38" s="70">
        <v>-17471528.650000017</v>
      </c>
      <c r="U38" s="70">
        <v>-17471528.649999999</v>
      </c>
      <c r="V38" s="77"/>
      <c r="W38" s="72"/>
      <c r="X38" s="70">
        <v>628263.06999999995</v>
      </c>
      <c r="Y38" s="70">
        <v>0</v>
      </c>
      <c r="Z38" s="70">
        <v>0</v>
      </c>
      <c r="AA38" s="70">
        <v>-19598067.019999996</v>
      </c>
      <c r="AB38" s="70">
        <v>-19598067.02</v>
      </c>
      <c r="AC38" s="77"/>
      <c r="AD38" s="72" t="s">
        <v>508</v>
      </c>
      <c r="AE38" s="70">
        <v>628263.06999999995</v>
      </c>
      <c r="AF38" s="70">
        <v>0</v>
      </c>
      <c r="AG38" s="70">
        <v>0</v>
      </c>
      <c r="AH38" s="70">
        <v>-33447125.410000004</v>
      </c>
      <c r="AI38" s="70">
        <v>-33447125.41</v>
      </c>
      <c r="AJ38" s="77"/>
      <c r="AK38" s="72" t="s">
        <v>508</v>
      </c>
      <c r="AL38" s="70">
        <v>-5302965.62</v>
      </c>
      <c r="AM38" s="70">
        <v>0</v>
      </c>
      <c r="AN38" s="70">
        <v>0</v>
      </c>
      <c r="AO38" s="70">
        <v>-13899720.200000022</v>
      </c>
      <c r="AP38" s="70">
        <v>-13899720.199999999</v>
      </c>
      <c r="AQ38" s="77"/>
      <c r="AR38" s="72" t="s">
        <v>508</v>
      </c>
      <c r="AS38" s="70">
        <v>-5302965.62</v>
      </c>
      <c r="AT38" s="70">
        <v>0</v>
      </c>
      <c r="AU38" s="70">
        <v>0</v>
      </c>
      <c r="AV38" s="70">
        <v>-35778322.429999992</v>
      </c>
      <c r="AW38" s="70">
        <v>-19598067.02</v>
      </c>
      <c r="AX38" s="77"/>
      <c r="AY38" s="71" t="s">
        <v>508</v>
      </c>
      <c r="AZ38" s="70"/>
      <c r="BA38" s="70"/>
      <c r="BB38" s="70"/>
      <c r="BC38" s="70"/>
      <c r="BD38" s="70"/>
      <c r="BE38" s="77"/>
      <c r="BF38" s="72"/>
      <c r="BG38" s="70"/>
      <c r="BH38" s="70"/>
      <c r="BI38" s="70"/>
      <c r="BJ38" s="70"/>
      <c r="BK38" s="70"/>
      <c r="BL38" s="77"/>
      <c r="BM38" s="72"/>
      <c r="BN38" s="70"/>
      <c r="BO38" s="70"/>
      <c r="BP38" s="70"/>
      <c r="BQ38" s="70"/>
      <c r="BR38" s="70"/>
      <c r="BS38" s="77"/>
      <c r="BT38" s="72"/>
      <c r="BU38" s="70"/>
      <c r="BV38" s="70"/>
      <c r="BW38" s="70"/>
      <c r="BX38" s="70"/>
      <c r="BY38" s="70"/>
      <c r="BZ38" s="77"/>
      <c r="CA38" s="72"/>
      <c r="CB38" s="70"/>
      <c r="CC38" s="70"/>
      <c r="CD38" s="70"/>
      <c r="CE38" s="70"/>
      <c r="CF38" s="70"/>
      <c r="CG38" s="77"/>
      <c r="CH38" s="72"/>
      <c r="CI38" s="70"/>
      <c r="CJ38" s="70"/>
      <c r="CK38" s="70"/>
      <c r="CL38" s="70"/>
      <c r="CM38" s="70"/>
      <c r="CN38" s="77"/>
      <c r="CO38" s="72"/>
      <c r="CP38" s="70"/>
      <c r="CQ38" s="70"/>
      <c r="CR38" s="70"/>
      <c r="CS38" s="70"/>
      <c r="CT38" s="70"/>
      <c r="CU38" s="77"/>
      <c r="CV38" s="72"/>
      <c r="CW38" s="70"/>
      <c r="CX38" s="70"/>
      <c r="CY38" s="70"/>
      <c r="CZ38" s="70"/>
      <c r="DA38" s="70"/>
      <c r="DB38" s="77"/>
      <c r="DC38" s="72"/>
      <c r="DD38" s="70"/>
      <c r="DE38" s="70"/>
      <c r="DF38" s="70"/>
      <c r="DG38" s="70"/>
      <c r="DH38" s="70"/>
      <c r="DI38" s="77"/>
      <c r="DJ38" s="72"/>
      <c r="DK38" s="75">
        <f>C38+J38+Q38+X38+AE38+AL38+AS38+AZ38+BG38+BN38+BU38+CB38+CI38+CP38+CW38+DD38</f>
        <v>-7464615.8900000006</v>
      </c>
      <c r="DL38" s="75">
        <f t="shared" ref="DL38:DP40" si="200">D38+K38+R38+Y38+AF38+AM38+AT38+BA38+BH38+BO38+BV38+CC38+CJ38+CQ38+CX38+DE38</f>
        <v>0</v>
      </c>
      <c r="DM38" s="75">
        <f t="shared" si="200"/>
        <v>0</v>
      </c>
      <c r="DN38" s="75">
        <f t="shared" si="200"/>
        <v>-140638061.16000003</v>
      </c>
      <c r="DO38" s="75">
        <f t="shared" si="200"/>
        <v>-124457805.74999999</v>
      </c>
      <c r="DP38" s="75">
        <f t="shared" si="200"/>
        <v>0</v>
      </c>
      <c r="DQ38" s="75" t="str">
        <f>IF((DO38&gt;0),"OK","Not OK")</f>
        <v>Not OK</v>
      </c>
    </row>
    <row r="39" spans="1:121" s="76" customFormat="1" ht="15" x14ac:dyDescent="0.25">
      <c r="A39" s="75" t="s">
        <v>566</v>
      </c>
      <c r="B39" s="93" t="s">
        <v>567</v>
      </c>
      <c r="C39" s="70">
        <v>68134323.629999995</v>
      </c>
      <c r="D39" s="70">
        <v>0</v>
      </c>
      <c r="E39" s="70">
        <v>0</v>
      </c>
      <c r="F39" s="70">
        <v>56966708.74000001</v>
      </c>
      <c r="G39" s="70">
        <v>56966708.740000002</v>
      </c>
      <c r="H39" s="77"/>
      <c r="I39" s="71" t="s">
        <v>505</v>
      </c>
      <c r="J39" s="70">
        <v>68134323.629999995</v>
      </c>
      <c r="K39" s="70">
        <v>0</v>
      </c>
      <c r="L39" s="70">
        <v>0</v>
      </c>
      <c r="M39" s="70">
        <v>76190389.569999993</v>
      </c>
      <c r="N39" s="70">
        <v>76190389.569999993</v>
      </c>
      <c r="O39" s="77"/>
      <c r="P39" s="72" t="s">
        <v>505</v>
      </c>
      <c r="Q39" s="70">
        <v>68134323.629999995</v>
      </c>
      <c r="R39" s="70">
        <v>0</v>
      </c>
      <c r="S39" s="70">
        <v>0</v>
      </c>
      <c r="T39" s="70">
        <v>75009969.329999998</v>
      </c>
      <c r="U39" s="70">
        <v>75009969.329999998</v>
      </c>
      <c r="V39" s="77"/>
      <c r="W39" s="72"/>
      <c r="X39" s="70">
        <v>68134323.629999995</v>
      </c>
      <c r="Y39" s="70">
        <v>0</v>
      </c>
      <c r="Z39" s="70">
        <v>0</v>
      </c>
      <c r="AA39" s="70">
        <v>89020844.239999995</v>
      </c>
      <c r="AB39" s="70">
        <v>89020844.239999995</v>
      </c>
      <c r="AC39" s="77"/>
      <c r="AD39" s="72" t="s">
        <v>505</v>
      </c>
      <c r="AE39" s="70">
        <v>68134323.629999995</v>
      </c>
      <c r="AF39" s="70">
        <v>0</v>
      </c>
      <c r="AG39" s="70">
        <v>0</v>
      </c>
      <c r="AH39" s="70">
        <v>73005816.780000001</v>
      </c>
      <c r="AI39" s="70">
        <v>73005816.780000001</v>
      </c>
      <c r="AJ39" s="77"/>
      <c r="AK39" s="72" t="s">
        <v>505</v>
      </c>
      <c r="AL39" s="70">
        <v>68608043.209999993</v>
      </c>
      <c r="AM39" s="70">
        <v>0</v>
      </c>
      <c r="AN39" s="70">
        <v>0</v>
      </c>
      <c r="AO39" s="70">
        <v>68966311.359999999</v>
      </c>
      <c r="AP39" s="70">
        <v>68966311.359999999</v>
      </c>
      <c r="AQ39" s="77"/>
      <c r="AR39" s="72" t="s">
        <v>505</v>
      </c>
      <c r="AS39" s="70">
        <v>68608043.209999993</v>
      </c>
      <c r="AT39" s="70">
        <v>0</v>
      </c>
      <c r="AU39" s="70">
        <v>0</v>
      </c>
      <c r="AV39" s="70">
        <v>60250547.830000006</v>
      </c>
      <c r="AW39" s="70">
        <v>89020844.239999995</v>
      </c>
      <c r="AX39" s="77"/>
      <c r="AY39" s="71" t="s">
        <v>505</v>
      </c>
      <c r="AZ39" s="70"/>
      <c r="BA39" s="70"/>
      <c r="BB39" s="70"/>
      <c r="BC39" s="70"/>
      <c r="BD39" s="70"/>
      <c r="BE39" s="77"/>
      <c r="BF39" s="72"/>
      <c r="BG39" s="70"/>
      <c r="BH39" s="70"/>
      <c r="BI39" s="70"/>
      <c r="BJ39" s="70"/>
      <c r="BK39" s="70"/>
      <c r="BL39" s="77"/>
      <c r="BM39" s="72"/>
      <c r="BN39" s="70"/>
      <c r="BO39" s="70"/>
      <c r="BP39" s="70"/>
      <c r="BQ39" s="70"/>
      <c r="BR39" s="70"/>
      <c r="BS39" s="77"/>
      <c r="BT39" s="72"/>
      <c r="BU39" s="70"/>
      <c r="BV39" s="70"/>
      <c r="BW39" s="70"/>
      <c r="BX39" s="70"/>
      <c r="BY39" s="70"/>
      <c r="BZ39" s="77"/>
      <c r="CA39" s="72"/>
      <c r="CB39" s="70"/>
      <c r="CC39" s="70"/>
      <c r="CD39" s="70"/>
      <c r="CE39" s="70"/>
      <c r="CF39" s="70"/>
      <c r="CG39" s="77"/>
      <c r="CH39" s="72"/>
      <c r="CI39" s="70"/>
      <c r="CJ39" s="70"/>
      <c r="CK39" s="70"/>
      <c r="CL39" s="70"/>
      <c r="CM39" s="70"/>
      <c r="CN39" s="77"/>
      <c r="CO39" s="72"/>
      <c r="CP39" s="70"/>
      <c r="CQ39" s="70"/>
      <c r="CR39" s="70"/>
      <c r="CS39" s="70"/>
      <c r="CT39" s="70"/>
      <c r="CU39" s="77"/>
      <c r="CV39" s="72"/>
      <c r="CW39" s="70"/>
      <c r="CX39" s="70"/>
      <c r="CY39" s="70"/>
      <c r="CZ39" s="70"/>
      <c r="DA39" s="70"/>
      <c r="DB39" s="77"/>
      <c r="DC39" s="72"/>
      <c r="DD39" s="70"/>
      <c r="DE39" s="70"/>
      <c r="DF39" s="70"/>
      <c r="DG39" s="70"/>
      <c r="DH39" s="70"/>
      <c r="DI39" s="77"/>
      <c r="DJ39" s="72"/>
      <c r="DK39" s="75">
        <f>C39+J39+Q39+X39+AE39+AL39+AS39+AZ39+BG39+BN39+BU39+CB39+CI39+CP39+CW39+DD39</f>
        <v>477887704.56999993</v>
      </c>
      <c r="DL39" s="75">
        <f t="shared" si="200"/>
        <v>0</v>
      </c>
      <c r="DM39" s="75">
        <f t="shared" si="200"/>
        <v>0</v>
      </c>
      <c r="DN39" s="75">
        <f t="shared" si="200"/>
        <v>499410587.84999996</v>
      </c>
      <c r="DO39" s="75">
        <f t="shared" si="200"/>
        <v>528180884.25999999</v>
      </c>
      <c r="DP39" s="75">
        <f t="shared" si="200"/>
        <v>0</v>
      </c>
      <c r="DQ39" s="75" t="str">
        <f t="shared" ref="DQ39:DQ40" si="201">IF((DO39&gt;0),"OK","Not OK")</f>
        <v>OK</v>
      </c>
    </row>
    <row r="40" spans="1:121" s="76" customFormat="1" ht="15" x14ac:dyDescent="0.25">
      <c r="A40" s="75" t="s">
        <v>568</v>
      </c>
      <c r="B40" s="93" t="s">
        <v>569</v>
      </c>
      <c r="C40" s="70">
        <v>-135291553.27000001</v>
      </c>
      <c r="D40" s="70">
        <v>0</v>
      </c>
      <c r="E40" s="70">
        <v>0</v>
      </c>
      <c r="F40" s="70">
        <v>-140048690.69000003</v>
      </c>
      <c r="G40" s="70">
        <v>-140048690.69</v>
      </c>
      <c r="H40" s="77"/>
      <c r="I40" s="71" t="s">
        <v>505</v>
      </c>
      <c r="J40" s="70">
        <v>-135291553.27000001</v>
      </c>
      <c r="K40" s="70">
        <v>0</v>
      </c>
      <c r="L40" s="70">
        <v>0</v>
      </c>
      <c r="M40" s="70">
        <v>-145791259.47</v>
      </c>
      <c r="N40" s="70">
        <v>-145791259.47</v>
      </c>
      <c r="O40" s="77"/>
      <c r="P40" s="72" t="s">
        <v>505</v>
      </c>
      <c r="Q40" s="70">
        <v>-135291553.27000001</v>
      </c>
      <c r="R40" s="70">
        <v>0</v>
      </c>
      <c r="S40" s="70">
        <v>0</v>
      </c>
      <c r="T40" s="70">
        <v>-150453876.38000003</v>
      </c>
      <c r="U40" s="70">
        <v>-150453876.38</v>
      </c>
      <c r="V40" s="77"/>
      <c r="W40" s="72"/>
      <c r="X40" s="70">
        <v>-135291553.27000001</v>
      </c>
      <c r="Y40" s="70">
        <v>0</v>
      </c>
      <c r="Z40" s="70">
        <v>0</v>
      </c>
      <c r="AA40" s="70">
        <v>-170454985.53999999</v>
      </c>
      <c r="AB40" s="70">
        <v>-170454985.53999999</v>
      </c>
      <c r="AC40" s="77"/>
      <c r="AD40" s="72" t="s">
        <v>505</v>
      </c>
      <c r="AE40" s="70">
        <v>-135291553.27000001</v>
      </c>
      <c r="AF40" s="70">
        <v>0</v>
      </c>
      <c r="AG40" s="70">
        <v>0</v>
      </c>
      <c r="AH40" s="70">
        <v>-151411487.17999998</v>
      </c>
      <c r="AI40" s="70">
        <v>-151411487.18000001</v>
      </c>
      <c r="AJ40" s="77"/>
      <c r="AK40" s="72" t="s">
        <v>505</v>
      </c>
      <c r="AL40" s="70">
        <v>-142265116.22999999</v>
      </c>
      <c r="AM40" s="70">
        <v>0</v>
      </c>
      <c r="AN40" s="70">
        <v>0</v>
      </c>
      <c r="AO40" s="70">
        <v>-152576956.70000002</v>
      </c>
      <c r="AP40" s="70">
        <v>-152576956.69999999</v>
      </c>
      <c r="AQ40" s="77"/>
      <c r="AR40" s="72" t="s">
        <v>505</v>
      </c>
      <c r="AS40" s="70">
        <v>-142265116.22999999</v>
      </c>
      <c r="AT40" s="70">
        <v>0</v>
      </c>
      <c r="AU40" s="70">
        <v>0</v>
      </c>
      <c r="AV40" s="70">
        <v>-160242716.61000001</v>
      </c>
      <c r="AW40" s="70">
        <v>-170454985.53999999</v>
      </c>
      <c r="AX40" s="77"/>
      <c r="AY40" s="71" t="s">
        <v>505</v>
      </c>
      <c r="AZ40" s="70"/>
      <c r="BA40" s="70"/>
      <c r="BB40" s="70"/>
      <c r="BC40" s="70"/>
      <c r="BD40" s="70"/>
      <c r="BE40" s="77"/>
      <c r="BF40" s="72"/>
      <c r="BG40" s="70"/>
      <c r="BH40" s="70"/>
      <c r="BI40" s="70"/>
      <c r="BJ40" s="70"/>
      <c r="BK40" s="70"/>
      <c r="BL40" s="77"/>
      <c r="BM40" s="72"/>
      <c r="BN40" s="70"/>
      <c r="BO40" s="70"/>
      <c r="BP40" s="70"/>
      <c r="BQ40" s="70"/>
      <c r="BR40" s="70"/>
      <c r="BS40" s="77"/>
      <c r="BT40" s="72"/>
      <c r="BU40" s="70"/>
      <c r="BV40" s="70"/>
      <c r="BW40" s="70"/>
      <c r="BX40" s="70"/>
      <c r="BY40" s="70"/>
      <c r="BZ40" s="77"/>
      <c r="CA40" s="72"/>
      <c r="CB40" s="70"/>
      <c r="CC40" s="70"/>
      <c r="CD40" s="70"/>
      <c r="CE40" s="70"/>
      <c r="CF40" s="70"/>
      <c r="CG40" s="77"/>
      <c r="CH40" s="72"/>
      <c r="CI40" s="70"/>
      <c r="CJ40" s="70"/>
      <c r="CK40" s="70"/>
      <c r="CL40" s="70"/>
      <c r="CM40" s="70"/>
      <c r="CN40" s="77"/>
      <c r="CO40" s="72"/>
      <c r="CP40" s="70"/>
      <c r="CQ40" s="70"/>
      <c r="CR40" s="70"/>
      <c r="CS40" s="70"/>
      <c r="CT40" s="70"/>
      <c r="CU40" s="77"/>
      <c r="CV40" s="72"/>
      <c r="CW40" s="70"/>
      <c r="CX40" s="70"/>
      <c r="CY40" s="70"/>
      <c r="CZ40" s="70"/>
      <c r="DA40" s="70"/>
      <c r="DB40" s="77"/>
      <c r="DC40" s="72"/>
      <c r="DD40" s="70"/>
      <c r="DE40" s="70"/>
      <c r="DF40" s="70"/>
      <c r="DG40" s="70"/>
      <c r="DH40" s="70"/>
      <c r="DI40" s="77"/>
      <c r="DJ40" s="72"/>
      <c r="DK40" s="75">
        <f>C40+J40+Q40+X40+AE40+AL40+AS40+AZ40+BG40+BN40+BU40+CB40+CI40+CP40+CW40+DD40</f>
        <v>-960987998.81000006</v>
      </c>
      <c r="DL40" s="75">
        <f t="shared" si="200"/>
        <v>0</v>
      </c>
      <c r="DM40" s="75">
        <f t="shared" si="200"/>
        <v>0</v>
      </c>
      <c r="DN40" s="75">
        <f t="shared" si="200"/>
        <v>-1070979972.5700001</v>
      </c>
      <c r="DO40" s="75">
        <f t="shared" si="200"/>
        <v>-1081192241.5</v>
      </c>
      <c r="DP40" s="75">
        <f t="shared" si="200"/>
        <v>0</v>
      </c>
      <c r="DQ40" s="75" t="str">
        <f t="shared" si="201"/>
        <v>Not OK</v>
      </c>
    </row>
    <row r="41" spans="1:121" x14ac:dyDescent="0.2">
      <c r="A41" s="94"/>
      <c r="B41" s="94" t="s">
        <v>570</v>
      </c>
      <c r="C41" s="95">
        <f t="shared" ref="C41:BL41" si="202">+C39+C40</f>
        <v>-67157229.640000015</v>
      </c>
      <c r="D41" s="95">
        <f t="shared" si="202"/>
        <v>0</v>
      </c>
      <c r="E41" s="95">
        <f t="shared" si="202"/>
        <v>0</v>
      </c>
      <c r="F41" s="95">
        <f t="shared" si="202"/>
        <v>-83081981.950000018</v>
      </c>
      <c r="G41" s="95">
        <f t="shared" si="202"/>
        <v>-83081981.949999988</v>
      </c>
      <c r="H41" s="95">
        <f t="shared" si="202"/>
        <v>0</v>
      </c>
      <c r="I41" s="95"/>
      <c r="J41" s="95">
        <f>+J39+J40</f>
        <v>-67157229.640000015</v>
      </c>
      <c r="K41" s="95">
        <f t="shared" si="202"/>
        <v>0</v>
      </c>
      <c r="L41" s="95">
        <f t="shared" si="202"/>
        <v>0</v>
      </c>
      <c r="M41" s="95">
        <f t="shared" si="202"/>
        <v>-69600869.900000006</v>
      </c>
      <c r="N41" s="95">
        <f t="shared" si="202"/>
        <v>-69600869.900000006</v>
      </c>
      <c r="O41" s="95">
        <f t="shared" si="202"/>
        <v>0</v>
      </c>
      <c r="P41" s="95"/>
      <c r="Q41" s="95">
        <f t="shared" si="202"/>
        <v>-67157229.640000015</v>
      </c>
      <c r="R41" s="95">
        <f t="shared" si="202"/>
        <v>0</v>
      </c>
      <c r="S41" s="95">
        <f t="shared" si="202"/>
        <v>0</v>
      </c>
      <c r="T41" s="95">
        <f t="shared" si="202"/>
        <v>-75443907.050000027</v>
      </c>
      <c r="U41" s="95">
        <f t="shared" si="202"/>
        <v>-75443907.049999997</v>
      </c>
      <c r="V41" s="95">
        <f t="shared" si="202"/>
        <v>0</v>
      </c>
      <c r="W41" s="95"/>
      <c r="X41" s="95">
        <f t="shared" si="202"/>
        <v>-67157229.640000015</v>
      </c>
      <c r="Y41" s="95">
        <f t="shared" si="202"/>
        <v>0</v>
      </c>
      <c r="Z41" s="95">
        <f t="shared" si="202"/>
        <v>0</v>
      </c>
      <c r="AA41" s="95">
        <f>+AA39+AA40</f>
        <v>-81434141.299999997</v>
      </c>
      <c r="AB41" s="95">
        <f t="shared" si="202"/>
        <v>-81434141.299999997</v>
      </c>
      <c r="AC41" s="95">
        <f t="shared" si="202"/>
        <v>0</v>
      </c>
      <c r="AD41" s="95"/>
      <c r="AE41" s="95">
        <f>+AE39+AE40</f>
        <v>-67157229.640000015</v>
      </c>
      <c r="AF41" s="95">
        <f t="shared" ref="AF41:AJ41" si="203">+AF39+AF40</f>
        <v>0</v>
      </c>
      <c r="AG41" s="95">
        <f t="shared" si="203"/>
        <v>0</v>
      </c>
      <c r="AH41" s="95">
        <f t="shared" si="203"/>
        <v>-78405670.399999976</v>
      </c>
      <c r="AI41" s="95">
        <f t="shared" si="203"/>
        <v>-78405670.400000006</v>
      </c>
      <c r="AJ41" s="95">
        <f t="shared" si="203"/>
        <v>0</v>
      </c>
      <c r="AK41" s="95"/>
      <c r="AL41" s="95">
        <f>+AL39+AL40</f>
        <v>-73657073.019999996</v>
      </c>
      <c r="AM41" s="95">
        <f t="shared" ref="AM41:AQ41" si="204">+AM39+AM40</f>
        <v>0</v>
      </c>
      <c r="AN41" s="95">
        <f t="shared" si="204"/>
        <v>0</v>
      </c>
      <c r="AO41" s="95">
        <f t="shared" si="204"/>
        <v>-83610645.340000018</v>
      </c>
      <c r="AP41" s="95">
        <f t="shared" si="204"/>
        <v>-83610645.339999989</v>
      </c>
      <c r="AQ41" s="95">
        <f t="shared" si="204"/>
        <v>0</v>
      </c>
      <c r="AR41" s="95"/>
      <c r="AS41" s="95">
        <f>+AS39+AS40</f>
        <v>-73657073.019999996</v>
      </c>
      <c r="AT41" s="95">
        <f t="shared" ref="AT41:AX41" si="205">+AT39+AT40</f>
        <v>0</v>
      </c>
      <c r="AU41" s="95">
        <f t="shared" si="205"/>
        <v>0</v>
      </c>
      <c r="AV41" s="95">
        <f t="shared" si="205"/>
        <v>-99992168.780000001</v>
      </c>
      <c r="AW41" s="95">
        <f t="shared" si="205"/>
        <v>-81434141.299999997</v>
      </c>
      <c r="AX41" s="95">
        <f t="shared" si="205"/>
        <v>0</v>
      </c>
      <c r="AY41" s="95"/>
      <c r="AZ41" s="95">
        <f t="shared" si="202"/>
        <v>0</v>
      </c>
      <c r="BA41" s="95">
        <f t="shared" si="202"/>
        <v>0</v>
      </c>
      <c r="BB41" s="95">
        <f t="shared" si="202"/>
        <v>0</v>
      </c>
      <c r="BC41" s="95">
        <f t="shared" si="202"/>
        <v>0</v>
      </c>
      <c r="BD41" s="95">
        <f t="shared" si="202"/>
        <v>0</v>
      </c>
      <c r="BE41" s="95">
        <f t="shared" si="202"/>
        <v>0</v>
      </c>
      <c r="BF41" s="95"/>
      <c r="BG41" s="95">
        <f t="shared" si="202"/>
        <v>0</v>
      </c>
      <c r="BH41" s="95">
        <f t="shared" si="202"/>
        <v>0</v>
      </c>
      <c r="BI41" s="95">
        <f t="shared" si="202"/>
        <v>0</v>
      </c>
      <c r="BJ41" s="95">
        <f t="shared" si="202"/>
        <v>0</v>
      </c>
      <c r="BK41" s="95">
        <f t="shared" si="202"/>
        <v>0</v>
      </c>
      <c r="BL41" s="95">
        <f t="shared" si="202"/>
        <v>0</v>
      </c>
      <c r="BM41" s="95"/>
      <c r="BN41" s="95">
        <f>+BN39+BN40</f>
        <v>0</v>
      </c>
      <c r="BO41" s="95">
        <f t="shared" ref="BO41:DQ41" si="206">+BO39+BO40</f>
        <v>0</v>
      </c>
      <c r="BP41" s="95">
        <f t="shared" si="206"/>
        <v>0</v>
      </c>
      <c r="BQ41" s="95">
        <f>+BQ39+BQ40</f>
        <v>0</v>
      </c>
      <c r="BR41" s="95">
        <f t="shared" si="206"/>
        <v>0</v>
      </c>
      <c r="BS41" s="95">
        <f t="shared" si="206"/>
        <v>0</v>
      </c>
      <c r="BT41" s="95"/>
      <c r="BU41" s="95">
        <f t="shared" si="206"/>
        <v>0</v>
      </c>
      <c r="BV41" s="95">
        <f t="shared" si="206"/>
        <v>0</v>
      </c>
      <c r="BW41" s="95">
        <f t="shared" si="206"/>
        <v>0</v>
      </c>
      <c r="BX41" s="95">
        <f t="shared" si="206"/>
        <v>0</v>
      </c>
      <c r="BY41" s="95">
        <f>+BY39+BY40</f>
        <v>0</v>
      </c>
      <c r="BZ41" s="95">
        <f t="shared" si="206"/>
        <v>0</v>
      </c>
      <c r="CA41" s="95"/>
      <c r="CB41" s="95">
        <f t="shared" si="206"/>
        <v>0</v>
      </c>
      <c r="CC41" s="95">
        <f t="shared" si="206"/>
        <v>0</v>
      </c>
      <c r="CD41" s="95">
        <f t="shared" si="206"/>
        <v>0</v>
      </c>
      <c r="CE41" s="95">
        <f t="shared" si="206"/>
        <v>0</v>
      </c>
      <c r="CF41" s="95">
        <f t="shared" si="206"/>
        <v>0</v>
      </c>
      <c r="CG41" s="95">
        <f t="shared" si="206"/>
        <v>0</v>
      </c>
      <c r="CH41" s="95"/>
      <c r="CI41" s="95">
        <f t="shared" si="206"/>
        <v>0</v>
      </c>
      <c r="CJ41" s="95">
        <f t="shared" si="206"/>
        <v>0</v>
      </c>
      <c r="CK41" s="95">
        <f t="shared" si="206"/>
        <v>0</v>
      </c>
      <c r="CL41" s="95">
        <f t="shared" si="206"/>
        <v>0</v>
      </c>
      <c r="CM41" s="95">
        <f t="shared" si="206"/>
        <v>0</v>
      </c>
      <c r="CN41" s="95">
        <f t="shared" si="206"/>
        <v>0</v>
      </c>
      <c r="CO41" s="95"/>
      <c r="CP41" s="95">
        <f t="shared" si="206"/>
        <v>0</v>
      </c>
      <c r="CQ41" s="95">
        <f t="shared" si="206"/>
        <v>0</v>
      </c>
      <c r="CR41" s="95">
        <f t="shared" si="206"/>
        <v>0</v>
      </c>
      <c r="CS41" s="95">
        <f t="shared" si="206"/>
        <v>0</v>
      </c>
      <c r="CT41" s="95">
        <f t="shared" si="206"/>
        <v>0</v>
      </c>
      <c r="CU41" s="95">
        <f t="shared" si="206"/>
        <v>0</v>
      </c>
      <c r="CV41" s="95"/>
      <c r="CW41" s="95">
        <f t="shared" si="206"/>
        <v>0</v>
      </c>
      <c r="CX41" s="95">
        <f t="shared" si="206"/>
        <v>0</v>
      </c>
      <c r="CY41" s="95">
        <f t="shared" si="206"/>
        <v>0</v>
      </c>
      <c r="CZ41" s="95">
        <f t="shared" si="206"/>
        <v>0</v>
      </c>
      <c r="DA41" s="95">
        <f t="shared" si="206"/>
        <v>0</v>
      </c>
      <c r="DB41" s="95">
        <f t="shared" si="206"/>
        <v>0</v>
      </c>
      <c r="DC41" s="95"/>
      <c r="DD41" s="95">
        <f t="shared" si="206"/>
        <v>0</v>
      </c>
      <c r="DE41" s="95">
        <f t="shared" si="206"/>
        <v>0</v>
      </c>
      <c r="DF41" s="95">
        <f t="shared" si="206"/>
        <v>0</v>
      </c>
      <c r="DG41" s="95">
        <f t="shared" si="206"/>
        <v>0</v>
      </c>
      <c r="DH41" s="95">
        <f t="shared" si="206"/>
        <v>0</v>
      </c>
      <c r="DI41" s="95">
        <f t="shared" si="206"/>
        <v>0</v>
      </c>
      <c r="DJ41" s="95"/>
      <c r="DK41" s="95">
        <f t="shared" si="206"/>
        <v>-483100294.24000013</v>
      </c>
      <c r="DL41" s="95">
        <f t="shared" si="206"/>
        <v>0</v>
      </c>
      <c r="DM41" s="95">
        <f t="shared" si="206"/>
        <v>0</v>
      </c>
      <c r="DN41" s="95">
        <f t="shared" si="206"/>
        <v>-571569384.72000003</v>
      </c>
      <c r="DO41" s="95">
        <f t="shared" si="206"/>
        <v>-553011357.24000001</v>
      </c>
      <c r="DP41" s="95">
        <f t="shared" si="206"/>
        <v>0</v>
      </c>
      <c r="DQ41" s="95" t="e">
        <f t="shared" si="206"/>
        <v>#VALUE!</v>
      </c>
    </row>
    <row r="42" spans="1:121" x14ac:dyDescent="0.2">
      <c r="B42" s="96" t="s">
        <v>571</v>
      </c>
      <c r="C42" s="97">
        <f>+C17-C33</f>
        <v>7524058.7200000286</v>
      </c>
      <c r="D42" s="97">
        <f t="shared" ref="D42:BO42" si="207">+D17-D33</f>
        <v>4290000</v>
      </c>
      <c r="E42" s="97">
        <f t="shared" si="207"/>
        <v>357500</v>
      </c>
      <c r="F42" s="97">
        <f>+F17-F33</f>
        <v>-4934534.7499999851</v>
      </c>
      <c r="G42" s="97">
        <f t="shared" si="207"/>
        <v>-5292034.7499999851</v>
      </c>
      <c r="H42" s="97">
        <f t="shared" si="207"/>
        <v>-13.158981176395054</v>
      </c>
      <c r="I42" s="97">
        <f t="shared" si="207"/>
        <v>0</v>
      </c>
      <c r="J42" s="97">
        <f t="shared" si="207"/>
        <v>7524058.7200000286</v>
      </c>
      <c r="K42" s="97">
        <f t="shared" si="207"/>
        <v>4290000</v>
      </c>
      <c r="L42" s="97">
        <f t="shared" si="207"/>
        <v>715000</v>
      </c>
      <c r="M42" s="98">
        <f t="shared" si="207"/>
        <v>6924844.8699999899</v>
      </c>
      <c r="N42" s="97">
        <f t="shared" si="207"/>
        <v>6209844.8699999899</v>
      </c>
      <c r="O42" s="97">
        <f t="shared" si="207"/>
        <v>7.7039340885040213</v>
      </c>
      <c r="P42" s="97">
        <f t="shared" si="207"/>
        <v>0</v>
      </c>
      <c r="Q42" s="97">
        <f t="shared" si="207"/>
        <v>7524058.7200000286</v>
      </c>
      <c r="R42" s="97">
        <f t="shared" si="207"/>
        <v>4290000</v>
      </c>
      <c r="S42" s="97">
        <f t="shared" si="207"/>
        <v>1072500</v>
      </c>
      <c r="T42" s="97">
        <f t="shared" si="207"/>
        <v>21875819.050000012</v>
      </c>
      <c r="U42" s="97">
        <f t="shared" si="207"/>
        <v>20803319.050000012</v>
      </c>
      <c r="V42" s="97">
        <f t="shared" si="207"/>
        <v>17.264479273520216</v>
      </c>
      <c r="W42" s="97">
        <f t="shared" si="207"/>
        <v>0</v>
      </c>
      <c r="X42" s="97">
        <f t="shared" si="207"/>
        <v>7524058.7200000286</v>
      </c>
      <c r="Y42" s="97">
        <f t="shared" si="207"/>
        <v>4290000</v>
      </c>
      <c r="Z42" s="97">
        <f t="shared" si="207"/>
        <v>1430000</v>
      </c>
      <c r="AA42" s="97">
        <f t="shared" si="207"/>
        <v>19699582.75999999</v>
      </c>
      <c r="AB42" s="97">
        <f t="shared" si="207"/>
        <v>18269582.75999999</v>
      </c>
      <c r="AC42" s="97">
        <f t="shared" si="207"/>
        <v>11.355547339450288</v>
      </c>
      <c r="AD42" s="97">
        <f t="shared" si="207"/>
        <v>0</v>
      </c>
      <c r="AE42" s="97">
        <f t="shared" si="207"/>
        <v>7524058.7200000286</v>
      </c>
      <c r="AF42" s="97">
        <f t="shared" si="207"/>
        <v>4290000</v>
      </c>
      <c r="AG42" s="97">
        <f t="shared" si="207"/>
        <v>1787500.0000000298</v>
      </c>
      <c r="AH42" s="98">
        <f t="shared" si="207"/>
        <v>18554478.50000003</v>
      </c>
      <c r="AI42" s="97">
        <f t="shared" si="207"/>
        <v>16766978.5</v>
      </c>
      <c r="AJ42" s="97">
        <f t="shared" si="207"/>
        <v>8.3548078721673669</v>
      </c>
      <c r="AK42" s="97">
        <f t="shared" si="207"/>
        <v>0</v>
      </c>
      <c r="AL42" s="97">
        <f t="shared" si="207"/>
        <v>15687392.319999933</v>
      </c>
      <c r="AM42" s="97">
        <f t="shared" si="207"/>
        <v>4290000</v>
      </c>
      <c r="AN42" s="97">
        <f t="shared" si="207"/>
        <v>2145000</v>
      </c>
      <c r="AO42" s="98">
        <f t="shared" si="207"/>
        <v>33760331.669999987</v>
      </c>
      <c r="AP42" s="97">
        <f t="shared" si="207"/>
        <v>31615331.669999987</v>
      </c>
      <c r="AQ42" s="97">
        <f t="shared" si="207"/>
        <v>13.122210660135579</v>
      </c>
      <c r="AR42" s="97">
        <f t="shared" si="207"/>
        <v>0</v>
      </c>
      <c r="AS42" s="97">
        <f t="shared" si="207"/>
        <v>15687392.319999933</v>
      </c>
      <c r="AT42" s="97">
        <f t="shared" si="207"/>
        <v>4290000</v>
      </c>
      <c r="AU42" s="97">
        <f t="shared" si="207"/>
        <v>1429999.9999999702</v>
      </c>
      <c r="AV42" s="98">
        <f t="shared" si="207"/>
        <v>14322814.129999995</v>
      </c>
      <c r="AW42" s="97">
        <f t="shared" si="207"/>
        <v>12892814.130000025</v>
      </c>
      <c r="AX42" s="97">
        <f t="shared" si="207"/>
        <v>7.3828590146146951</v>
      </c>
      <c r="AY42" s="97">
        <f t="shared" si="207"/>
        <v>0</v>
      </c>
      <c r="AZ42" s="97">
        <f t="shared" si="207"/>
        <v>0</v>
      </c>
      <c r="BA42" s="97">
        <f t="shared" si="207"/>
        <v>0</v>
      </c>
      <c r="BB42" s="97">
        <f t="shared" si="207"/>
        <v>0</v>
      </c>
      <c r="BC42" s="97">
        <f t="shared" si="207"/>
        <v>0</v>
      </c>
      <c r="BD42" s="97">
        <f t="shared" si="207"/>
        <v>0</v>
      </c>
      <c r="BE42" s="97" t="e">
        <f t="shared" si="207"/>
        <v>#DIV/0!</v>
      </c>
      <c r="BF42" s="97">
        <f t="shared" si="207"/>
        <v>0</v>
      </c>
      <c r="BG42" s="97">
        <f t="shared" si="207"/>
        <v>0</v>
      </c>
      <c r="BH42" s="97">
        <f t="shared" si="207"/>
        <v>0</v>
      </c>
      <c r="BI42" s="97">
        <f t="shared" si="207"/>
        <v>0</v>
      </c>
      <c r="BJ42" s="97">
        <f t="shared" si="207"/>
        <v>0</v>
      </c>
      <c r="BK42" s="97">
        <f t="shared" si="207"/>
        <v>0</v>
      </c>
      <c r="BL42" s="97" t="e">
        <f t="shared" si="207"/>
        <v>#DIV/0!</v>
      </c>
      <c r="BM42" s="97">
        <f t="shared" si="207"/>
        <v>0</v>
      </c>
      <c r="BN42" s="97">
        <f t="shared" si="207"/>
        <v>0</v>
      </c>
      <c r="BO42" s="97">
        <f t="shared" si="207"/>
        <v>0</v>
      </c>
      <c r="BP42" s="97">
        <f t="shared" ref="BP42:DQ42" si="208">+BP17-BP33</f>
        <v>0</v>
      </c>
      <c r="BQ42" s="97">
        <f t="shared" si="208"/>
        <v>0</v>
      </c>
      <c r="BR42" s="97">
        <f t="shared" si="208"/>
        <v>0</v>
      </c>
      <c r="BS42" s="97" t="e">
        <f t="shared" si="208"/>
        <v>#DIV/0!</v>
      </c>
      <c r="BT42" s="97">
        <f t="shared" si="208"/>
        <v>0</v>
      </c>
      <c r="BU42" s="97">
        <f t="shared" si="208"/>
        <v>0</v>
      </c>
      <c r="BV42" s="97">
        <f t="shared" si="208"/>
        <v>0</v>
      </c>
      <c r="BW42" s="97">
        <f t="shared" si="208"/>
        <v>0</v>
      </c>
      <c r="BX42" s="97">
        <f t="shared" si="208"/>
        <v>0</v>
      </c>
      <c r="BY42" s="97">
        <f t="shared" si="208"/>
        <v>0</v>
      </c>
      <c r="BZ42" s="97" t="e">
        <f t="shared" si="208"/>
        <v>#DIV/0!</v>
      </c>
      <c r="CA42" s="97">
        <f t="shared" si="208"/>
        <v>0</v>
      </c>
      <c r="CB42" s="97">
        <f t="shared" si="208"/>
        <v>0</v>
      </c>
      <c r="CC42" s="97">
        <f t="shared" si="208"/>
        <v>0</v>
      </c>
      <c r="CD42" s="97">
        <f t="shared" si="208"/>
        <v>0</v>
      </c>
      <c r="CE42" s="97">
        <f t="shared" si="208"/>
        <v>0</v>
      </c>
      <c r="CF42" s="97">
        <f t="shared" si="208"/>
        <v>0</v>
      </c>
      <c r="CG42" s="97" t="e">
        <f t="shared" si="208"/>
        <v>#DIV/0!</v>
      </c>
      <c r="CH42" s="97">
        <f t="shared" si="208"/>
        <v>0</v>
      </c>
      <c r="CI42" s="97">
        <f t="shared" si="208"/>
        <v>0</v>
      </c>
      <c r="CJ42" s="97">
        <f t="shared" si="208"/>
        <v>0</v>
      </c>
      <c r="CK42" s="97">
        <f t="shared" si="208"/>
        <v>0</v>
      </c>
      <c r="CL42" s="97">
        <f t="shared" si="208"/>
        <v>0</v>
      </c>
      <c r="CM42" s="97">
        <f t="shared" si="208"/>
        <v>0</v>
      </c>
      <c r="CN42" s="97" t="e">
        <f t="shared" si="208"/>
        <v>#DIV/0!</v>
      </c>
      <c r="CO42" s="97">
        <f t="shared" si="208"/>
        <v>0</v>
      </c>
      <c r="CP42" s="97">
        <f t="shared" si="208"/>
        <v>0</v>
      </c>
      <c r="CQ42" s="97">
        <f t="shared" si="208"/>
        <v>0</v>
      </c>
      <c r="CR42" s="97">
        <f t="shared" si="208"/>
        <v>0</v>
      </c>
      <c r="CS42" s="97">
        <f t="shared" si="208"/>
        <v>0</v>
      </c>
      <c r="CT42" s="97">
        <f t="shared" si="208"/>
        <v>0</v>
      </c>
      <c r="CU42" s="97" t="e">
        <f t="shared" si="208"/>
        <v>#DIV/0!</v>
      </c>
      <c r="CV42" s="97">
        <f t="shared" si="208"/>
        <v>0</v>
      </c>
      <c r="CW42" s="97">
        <f t="shared" si="208"/>
        <v>0</v>
      </c>
      <c r="CX42" s="97">
        <f t="shared" si="208"/>
        <v>0</v>
      </c>
      <c r="CY42" s="97">
        <f t="shared" si="208"/>
        <v>0</v>
      </c>
      <c r="CZ42" s="97">
        <f t="shared" si="208"/>
        <v>0</v>
      </c>
      <c r="DA42" s="97">
        <f t="shared" si="208"/>
        <v>0</v>
      </c>
      <c r="DB42" s="97" t="e">
        <f t="shared" si="208"/>
        <v>#DIV/0!</v>
      </c>
      <c r="DC42" s="97">
        <f t="shared" si="208"/>
        <v>0</v>
      </c>
      <c r="DD42" s="97">
        <f t="shared" si="208"/>
        <v>0</v>
      </c>
      <c r="DE42" s="97">
        <f t="shared" si="208"/>
        <v>0</v>
      </c>
      <c r="DF42" s="97">
        <f t="shared" si="208"/>
        <v>0</v>
      </c>
      <c r="DG42" s="97">
        <f t="shared" si="208"/>
        <v>0</v>
      </c>
      <c r="DH42" s="97">
        <f t="shared" si="208"/>
        <v>0</v>
      </c>
      <c r="DI42" s="97" t="e">
        <f t="shared" si="208"/>
        <v>#DIV/0!</v>
      </c>
      <c r="DJ42" s="97">
        <f t="shared" si="208"/>
        <v>0</v>
      </c>
      <c r="DK42" s="97">
        <f t="shared" si="208"/>
        <v>464083912.07000017</v>
      </c>
      <c r="DL42" s="97">
        <f t="shared" si="208"/>
        <v>407330000</v>
      </c>
      <c r="DM42" s="97">
        <f t="shared" si="208"/>
        <v>36828333.333333492</v>
      </c>
      <c r="DN42" s="97">
        <f t="shared" si="208"/>
        <v>134847890.17999983</v>
      </c>
      <c r="DO42" s="97">
        <f t="shared" si="208"/>
        <v>98019556.846666336</v>
      </c>
      <c r="DP42" s="97">
        <f t="shared" si="208"/>
        <v>9.1555762422251004</v>
      </c>
      <c r="DQ42" s="97">
        <f t="shared" si="208"/>
        <v>0</v>
      </c>
    </row>
    <row r="43" spans="1:121" hidden="1" x14ac:dyDescent="0.2"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>
        <f t="shared" ref="AZ43:CE43" si="209">SUM(AZ5:AZ13)</f>
        <v>0</v>
      </c>
      <c r="BA43" s="99">
        <f t="shared" si="209"/>
        <v>0</v>
      </c>
      <c r="BB43" s="99">
        <f t="shared" si="209"/>
        <v>0</v>
      </c>
      <c r="BC43" s="99">
        <f t="shared" si="209"/>
        <v>0</v>
      </c>
      <c r="BD43" s="99">
        <f t="shared" si="209"/>
        <v>0</v>
      </c>
      <c r="BE43" s="99">
        <f t="shared" si="209"/>
        <v>0</v>
      </c>
      <c r="BF43" s="99">
        <f t="shared" si="209"/>
        <v>0</v>
      </c>
      <c r="BG43" s="99">
        <f t="shared" si="209"/>
        <v>0</v>
      </c>
      <c r="BH43" s="99">
        <f t="shared" si="209"/>
        <v>0</v>
      </c>
      <c r="BI43" s="99">
        <f t="shared" si="209"/>
        <v>0</v>
      </c>
      <c r="BJ43" s="99">
        <f t="shared" si="209"/>
        <v>0</v>
      </c>
      <c r="BK43" s="99">
        <f t="shared" si="209"/>
        <v>0</v>
      </c>
      <c r="BL43" s="99">
        <f t="shared" si="209"/>
        <v>0</v>
      </c>
      <c r="BM43" s="99">
        <f t="shared" si="209"/>
        <v>0</v>
      </c>
      <c r="BN43" s="99">
        <f t="shared" si="209"/>
        <v>0</v>
      </c>
      <c r="BO43" s="99">
        <f t="shared" si="209"/>
        <v>0</v>
      </c>
      <c r="BP43" s="99">
        <f t="shared" si="209"/>
        <v>0</v>
      </c>
      <c r="BQ43" s="99">
        <f t="shared" si="209"/>
        <v>0</v>
      </c>
      <c r="BR43" s="99">
        <f t="shared" si="209"/>
        <v>0</v>
      </c>
      <c r="BS43" s="99">
        <f t="shared" si="209"/>
        <v>0</v>
      </c>
      <c r="BT43" s="99">
        <f t="shared" si="209"/>
        <v>0</v>
      </c>
      <c r="BU43" s="99">
        <f t="shared" si="209"/>
        <v>0</v>
      </c>
      <c r="BV43" s="99">
        <f t="shared" si="209"/>
        <v>0</v>
      </c>
      <c r="BW43" s="99">
        <f t="shared" si="209"/>
        <v>0</v>
      </c>
      <c r="BX43" s="99">
        <f t="shared" si="209"/>
        <v>0</v>
      </c>
      <c r="BY43" s="99">
        <f t="shared" si="209"/>
        <v>0</v>
      </c>
      <c r="BZ43" s="99">
        <f t="shared" si="209"/>
        <v>0</v>
      </c>
      <c r="CA43" s="99">
        <f t="shared" si="209"/>
        <v>0</v>
      </c>
      <c r="CB43" s="99">
        <f t="shared" si="209"/>
        <v>0</v>
      </c>
      <c r="CC43" s="99">
        <f t="shared" si="209"/>
        <v>0</v>
      </c>
      <c r="CD43" s="99">
        <f t="shared" si="209"/>
        <v>0</v>
      </c>
      <c r="CE43" s="99">
        <f t="shared" si="209"/>
        <v>0</v>
      </c>
      <c r="CF43" s="99">
        <f t="shared" ref="CF43:DP43" si="210">SUM(CF5:CF13)</f>
        <v>0</v>
      </c>
      <c r="CG43" s="99">
        <f t="shared" si="210"/>
        <v>0</v>
      </c>
      <c r="CH43" s="99">
        <f t="shared" si="210"/>
        <v>0</v>
      </c>
      <c r="CI43" s="99">
        <f t="shared" si="210"/>
        <v>0</v>
      </c>
      <c r="CJ43" s="99">
        <f t="shared" si="210"/>
        <v>0</v>
      </c>
      <c r="CK43" s="99">
        <f t="shared" si="210"/>
        <v>0</v>
      </c>
      <c r="CL43" s="99">
        <f t="shared" si="210"/>
        <v>0</v>
      </c>
      <c r="CM43" s="99">
        <f t="shared" si="210"/>
        <v>0</v>
      </c>
      <c r="CN43" s="99">
        <f t="shared" si="210"/>
        <v>0</v>
      </c>
      <c r="CO43" s="99">
        <f t="shared" si="210"/>
        <v>0</v>
      </c>
      <c r="CP43" s="99">
        <f t="shared" si="210"/>
        <v>0</v>
      </c>
      <c r="CQ43" s="99">
        <f t="shared" si="210"/>
        <v>0</v>
      </c>
      <c r="CR43" s="99">
        <f t="shared" si="210"/>
        <v>0</v>
      </c>
      <c r="CS43" s="99">
        <f t="shared" si="210"/>
        <v>0</v>
      </c>
      <c r="CT43" s="99">
        <f t="shared" si="210"/>
        <v>0</v>
      </c>
      <c r="CU43" s="99">
        <f t="shared" si="210"/>
        <v>0</v>
      </c>
      <c r="CV43" s="99">
        <f t="shared" si="210"/>
        <v>0</v>
      </c>
      <c r="CW43" s="99">
        <f t="shared" si="210"/>
        <v>0</v>
      </c>
      <c r="CX43" s="99">
        <f t="shared" si="210"/>
        <v>0</v>
      </c>
      <c r="CY43" s="99">
        <f t="shared" si="210"/>
        <v>0</v>
      </c>
      <c r="CZ43" s="99">
        <f t="shared" si="210"/>
        <v>0</v>
      </c>
      <c r="DA43" s="99">
        <f t="shared" si="210"/>
        <v>0</v>
      </c>
      <c r="DB43" s="99">
        <f t="shared" si="210"/>
        <v>0</v>
      </c>
      <c r="DC43" s="99">
        <f t="shared" si="210"/>
        <v>0</v>
      </c>
      <c r="DD43" s="99">
        <f t="shared" si="210"/>
        <v>0</v>
      </c>
      <c r="DE43" s="99">
        <f t="shared" si="210"/>
        <v>0</v>
      </c>
      <c r="DF43" s="99">
        <f t="shared" si="210"/>
        <v>0</v>
      </c>
      <c r="DG43" s="99">
        <f t="shared" si="210"/>
        <v>0</v>
      </c>
      <c r="DH43" s="99">
        <f t="shared" si="210"/>
        <v>0</v>
      </c>
      <c r="DI43" s="99">
        <f t="shared" si="210"/>
        <v>0</v>
      </c>
      <c r="DJ43" s="99">
        <f t="shared" si="210"/>
        <v>0</v>
      </c>
      <c r="DK43" s="99">
        <f t="shared" si="210"/>
        <v>3032357274.4299998</v>
      </c>
      <c r="DL43" s="99">
        <f t="shared" si="210"/>
        <v>2951000000</v>
      </c>
      <c r="DM43" s="99">
        <f t="shared" si="210"/>
        <v>886416666.66666675</v>
      </c>
      <c r="DN43" s="99">
        <f t="shared" si="210"/>
        <v>971326333.74999988</v>
      </c>
      <c r="DO43" s="99">
        <f t="shared" si="210"/>
        <v>84909667.083333284</v>
      </c>
      <c r="DP43" s="99">
        <f t="shared" si="210"/>
        <v>-64.171185972555364</v>
      </c>
    </row>
    <row r="44" spans="1:121" hidden="1" x14ac:dyDescent="0.2"/>
    <row r="45" spans="1:121" hidden="1" x14ac:dyDescent="0.2"/>
    <row r="46" spans="1:121" hidden="1" x14ac:dyDescent="0.2"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>
        <f t="shared" ref="AZ46:DK46" si="211">SUM(AZ18:AZ31)</f>
        <v>0</v>
      </c>
      <c r="BA46" s="97">
        <f t="shared" si="211"/>
        <v>0</v>
      </c>
      <c r="BB46" s="97">
        <f t="shared" si="211"/>
        <v>0</v>
      </c>
      <c r="BC46" s="97">
        <f t="shared" si="211"/>
        <v>0</v>
      </c>
      <c r="BD46" s="97">
        <f t="shared" si="211"/>
        <v>0</v>
      </c>
      <c r="BE46" s="97">
        <f t="shared" si="211"/>
        <v>0</v>
      </c>
      <c r="BF46" s="97">
        <f t="shared" si="211"/>
        <v>0</v>
      </c>
      <c r="BG46" s="97">
        <f t="shared" si="211"/>
        <v>0</v>
      </c>
      <c r="BH46" s="97">
        <f t="shared" si="211"/>
        <v>0</v>
      </c>
      <c r="BI46" s="97">
        <f t="shared" si="211"/>
        <v>0</v>
      </c>
      <c r="BJ46" s="97">
        <f t="shared" si="211"/>
        <v>0</v>
      </c>
      <c r="BK46" s="97">
        <f t="shared" si="211"/>
        <v>0</v>
      </c>
      <c r="BL46" s="97">
        <f t="shared" si="211"/>
        <v>0</v>
      </c>
      <c r="BM46" s="97">
        <f t="shared" si="211"/>
        <v>0</v>
      </c>
      <c r="BN46" s="97">
        <f t="shared" si="211"/>
        <v>0</v>
      </c>
      <c r="BO46" s="97">
        <f t="shared" si="211"/>
        <v>0</v>
      </c>
      <c r="BP46" s="97">
        <f t="shared" si="211"/>
        <v>0</v>
      </c>
      <c r="BQ46" s="97">
        <f t="shared" si="211"/>
        <v>0</v>
      </c>
      <c r="BR46" s="97">
        <f t="shared" si="211"/>
        <v>0</v>
      </c>
      <c r="BS46" s="97">
        <f t="shared" si="211"/>
        <v>0</v>
      </c>
      <c r="BT46" s="97">
        <f t="shared" si="211"/>
        <v>0</v>
      </c>
      <c r="BU46" s="97">
        <f t="shared" si="211"/>
        <v>0</v>
      </c>
      <c r="BV46" s="97">
        <f t="shared" si="211"/>
        <v>0</v>
      </c>
      <c r="BW46" s="97">
        <f t="shared" si="211"/>
        <v>0</v>
      </c>
      <c r="BX46" s="97">
        <f t="shared" si="211"/>
        <v>0</v>
      </c>
      <c r="BY46" s="97">
        <f t="shared" si="211"/>
        <v>0</v>
      </c>
      <c r="BZ46" s="97">
        <f t="shared" si="211"/>
        <v>0</v>
      </c>
      <c r="CA46" s="97">
        <f t="shared" si="211"/>
        <v>0</v>
      </c>
      <c r="CB46" s="97">
        <f t="shared" si="211"/>
        <v>0</v>
      </c>
      <c r="CC46" s="97">
        <f t="shared" si="211"/>
        <v>0</v>
      </c>
      <c r="CD46" s="97">
        <f t="shared" si="211"/>
        <v>0</v>
      </c>
      <c r="CE46" s="97">
        <f t="shared" si="211"/>
        <v>0</v>
      </c>
      <c r="CF46" s="97">
        <f t="shared" si="211"/>
        <v>0</v>
      </c>
      <c r="CG46" s="97">
        <f t="shared" si="211"/>
        <v>0</v>
      </c>
      <c r="CH46" s="97">
        <f t="shared" si="211"/>
        <v>0</v>
      </c>
      <c r="CI46" s="97">
        <f t="shared" si="211"/>
        <v>0</v>
      </c>
      <c r="CJ46" s="97">
        <f t="shared" si="211"/>
        <v>0</v>
      </c>
      <c r="CK46" s="97">
        <f t="shared" si="211"/>
        <v>0</v>
      </c>
      <c r="CL46" s="97">
        <f t="shared" si="211"/>
        <v>0</v>
      </c>
      <c r="CM46" s="97">
        <f t="shared" si="211"/>
        <v>0</v>
      </c>
      <c r="CN46" s="97">
        <f t="shared" si="211"/>
        <v>0</v>
      </c>
      <c r="CO46" s="97">
        <f t="shared" si="211"/>
        <v>0</v>
      </c>
      <c r="CP46" s="97">
        <f t="shared" si="211"/>
        <v>0</v>
      </c>
      <c r="CQ46" s="97">
        <f t="shared" si="211"/>
        <v>0</v>
      </c>
      <c r="CR46" s="97">
        <f t="shared" si="211"/>
        <v>0</v>
      </c>
      <c r="CS46" s="97">
        <f t="shared" si="211"/>
        <v>0</v>
      </c>
      <c r="CT46" s="97">
        <f t="shared" si="211"/>
        <v>0</v>
      </c>
      <c r="CU46" s="97">
        <f t="shared" si="211"/>
        <v>0</v>
      </c>
      <c r="CV46" s="97">
        <f t="shared" si="211"/>
        <v>0</v>
      </c>
      <c r="CW46" s="97">
        <f t="shared" si="211"/>
        <v>0</v>
      </c>
      <c r="CX46" s="97">
        <f t="shared" si="211"/>
        <v>0</v>
      </c>
      <c r="CY46" s="97">
        <f t="shared" si="211"/>
        <v>0</v>
      </c>
      <c r="CZ46" s="97">
        <f t="shared" si="211"/>
        <v>0</v>
      </c>
      <c r="DA46" s="97">
        <f t="shared" si="211"/>
        <v>0</v>
      </c>
      <c r="DB46" s="97">
        <f t="shared" si="211"/>
        <v>0</v>
      </c>
      <c r="DC46" s="97">
        <f t="shared" si="211"/>
        <v>0</v>
      </c>
      <c r="DD46" s="97">
        <f t="shared" si="211"/>
        <v>0</v>
      </c>
      <c r="DE46" s="97">
        <f t="shared" si="211"/>
        <v>0</v>
      </c>
      <c r="DF46" s="97">
        <f t="shared" si="211"/>
        <v>0</v>
      </c>
      <c r="DG46" s="97">
        <f t="shared" si="211"/>
        <v>0</v>
      </c>
      <c r="DH46" s="97">
        <f t="shared" si="211"/>
        <v>0</v>
      </c>
      <c r="DI46" s="97">
        <f t="shared" si="211"/>
        <v>0</v>
      </c>
      <c r="DJ46" s="97">
        <f t="shared" si="211"/>
        <v>0</v>
      </c>
      <c r="DK46" s="97">
        <f t="shared" si="211"/>
        <v>3371160769.9499998</v>
      </c>
      <c r="DL46" s="97">
        <f t="shared" ref="DL46:DQ46" si="212">SUM(DL18:DL31)</f>
        <v>3387690000</v>
      </c>
      <c r="DM46" s="97">
        <f t="shared" si="212"/>
        <v>997583333.33333325</v>
      </c>
      <c r="DN46" s="97">
        <f t="shared" si="212"/>
        <v>1086335479.8200002</v>
      </c>
      <c r="DO46" s="97">
        <f t="shared" si="212"/>
        <v>88752146.486666724</v>
      </c>
      <c r="DP46" s="97">
        <f t="shared" si="212"/>
        <v>56.546492703649143</v>
      </c>
      <c r="DQ46" s="97">
        <f t="shared" si="212"/>
        <v>0</v>
      </c>
    </row>
    <row r="47" spans="1:121" hidden="1" x14ac:dyDescent="0.2"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>
        <f t="shared" ref="AZ47:DK47" si="213">+AZ46-AZ29</f>
        <v>0</v>
      </c>
      <c r="BA47" s="98">
        <f t="shared" si="213"/>
        <v>0</v>
      </c>
      <c r="BB47" s="98">
        <f t="shared" si="213"/>
        <v>0</v>
      </c>
      <c r="BC47" s="98">
        <f t="shared" si="213"/>
        <v>0</v>
      </c>
      <c r="BD47" s="98">
        <f t="shared" si="213"/>
        <v>0</v>
      </c>
      <c r="BE47" s="98">
        <f t="shared" si="213"/>
        <v>0</v>
      </c>
      <c r="BF47" s="98">
        <f t="shared" si="213"/>
        <v>0</v>
      </c>
      <c r="BG47" s="98">
        <f t="shared" si="213"/>
        <v>0</v>
      </c>
      <c r="BH47" s="98">
        <f t="shared" si="213"/>
        <v>0</v>
      </c>
      <c r="BI47" s="98">
        <f t="shared" si="213"/>
        <v>0</v>
      </c>
      <c r="BJ47" s="98">
        <f t="shared" si="213"/>
        <v>0</v>
      </c>
      <c r="BK47" s="98">
        <f t="shared" si="213"/>
        <v>0</v>
      </c>
      <c r="BL47" s="98">
        <f t="shared" si="213"/>
        <v>0</v>
      </c>
      <c r="BM47" s="98">
        <f t="shared" si="213"/>
        <v>0</v>
      </c>
      <c r="BN47" s="98">
        <f t="shared" si="213"/>
        <v>0</v>
      </c>
      <c r="BO47" s="98">
        <f t="shared" si="213"/>
        <v>0</v>
      </c>
      <c r="BP47" s="98">
        <f t="shared" si="213"/>
        <v>0</v>
      </c>
      <c r="BQ47" s="98">
        <f t="shared" si="213"/>
        <v>0</v>
      </c>
      <c r="BR47" s="98">
        <f t="shared" si="213"/>
        <v>0</v>
      </c>
      <c r="BS47" s="98">
        <f t="shared" si="213"/>
        <v>0</v>
      </c>
      <c r="BT47" s="98">
        <f t="shared" si="213"/>
        <v>0</v>
      </c>
      <c r="BU47" s="98">
        <f t="shared" si="213"/>
        <v>0</v>
      </c>
      <c r="BV47" s="98">
        <f t="shared" si="213"/>
        <v>0</v>
      </c>
      <c r="BW47" s="98">
        <f t="shared" si="213"/>
        <v>0</v>
      </c>
      <c r="BX47" s="98">
        <f t="shared" si="213"/>
        <v>0</v>
      </c>
      <c r="BY47" s="98">
        <f t="shared" si="213"/>
        <v>0</v>
      </c>
      <c r="BZ47" s="98">
        <f t="shared" si="213"/>
        <v>0</v>
      </c>
      <c r="CA47" s="98">
        <f t="shared" si="213"/>
        <v>0</v>
      </c>
      <c r="CB47" s="98">
        <f t="shared" si="213"/>
        <v>0</v>
      </c>
      <c r="CC47" s="98">
        <f t="shared" si="213"/>
        <v>0</v>
      </c>
      <c r="CD47" s="98">
        <f t="shared" si="213"/>
        <v>0</v>
      </c>
      <c r="CE47" s="98">
        <f t="shared" si="213"/>
        <v>0</v>
      </c>
      <c r="CF47" s="98">
        <f t="shared" si="213"/>
        <v>0</v>
      </c>
      <c r="CG47" s="98">
        <f t="shared" si="213"/>
        <v>0</v>
      </c>
      <c r="CH47" s="98">
        <f t="shared" si="213"/>
        <v>0</v>
      </c>
      <c r="CI47" s="98">
        <f t="shared" si="213"/>
        <v>0</v>
      </c>
      <c r="CJ47" s="98">
        <f t="shared" si="213"/>
        <v>0</v>
      </c>
      <c r="CK47" s="98">
        <f t="shared" si="213"/>
        <v>0</v>
      </c>
      <c r="CL47" s="98">
        <f t="shared" si="213"/>
        <v>0</v>
      </c>
      <c r="CM47" s="98">
        <f t="shared" si="213"/>
        <v>0</v>
      </c>
      <c r="CN47" s="98">
        <f t="shared" si="213"/>
        <v>0</v>
      </c>
      <c r="CO47" s="98">
        <f t="shared" si="213"/>
        <v>0</v>
      </c>
      <c r="CP47" s="98">
        <f t="shared" si="213"/>
        <v>0</v>
      </c>
      <c r="CQ47" s="98">
        <f t="shared" si="213"/>
        <v>0</v>
      </c>
      <c r="CR47" s="98">
        <f t="shared" si="213"/>
        <v>0</v>
      </c>
      <c r="CS47" s="98">
        <f t="shared" si="213"/>
        <v>0</v>
      </c>
      <c r="CT47" s="98">
        <f t="shared" si="213"/>
        <v>0</v>
      </c>
      <c r="CU47" s="98">
        <f t="shared" si="213"/>
        <v>0</v>
      </c>
      <c r="CV47" s="98">
        <f t="shared" si="213"/>
        <v>0</v>
      </c>
      <c r="CW47" s="98">
        <f t="shared" si="213"/>
        <v>0</v>
      </c>
      <c r="CX47" s="98">
        <f t="shared" si="213"/>
        <v>0</v>
      </c>
      <c r="CY47" s="98">
        <f t="shared" si="213"/>
        <v>0</v>
      </c>
      <c r="CZ47" s="98">
        <f t="shared" si="213"/>
        <v>0</v>
      </c>
      <c r="DA47" s="98">
        <f t="shared" si="213"/>
        <v>0</v>
      </c>
      <c r="DB47" s="98">
        <f t="shared" si="213"/>
        <v>0</v>
      </c>
      <c r="DC47" s="98">
        <f t="shared" si="213"/>
        <v>0</v>
      </c>
      <c r="DD47" s="98">
        <f t="shared" si="213"/>
        <v>0</v>
      </c>
      <c r="DE47" s="98">
        <f t="shared" si="213"/>
        <v>0</v>
      </c>
      <c r="DF47" s="98">
        <f t="shared" si="213"/>
        <v>0</v>
      </c>
      <c r="DG47" s="98">
        <f t="shared" si="213"/>
        <v>0</v>
      </c>
      <c r="DH47" s="98">
        <f t="shared" si="213"/>
        <v>0</v>
      </c>
      <c r="DI47" s="98">
        <f t="shared" si="213"/>
        <v>0</v>
      </c>
      <c r="DJ47" s="98">
        <f t="shared" si="213"/>
        <v>0</v>
      </c>
      <c r="DK47" s="98">
        <f t="shared" si="213"/>
        <v>3116102151.25</v>
      </c>
      <c r="DL47" s="98">
        <f t="shared" ref="DL47:DQ47" si="214">+DL46-DL29</f>
        <v>3097290000</v>
      </c>
      <c r="DM47" s="98">
        <f t="shared" si="214"/>
        <v>900916666.66666663</v>
      </c>
      <c r="DN47" s="98">
        <f t="shared" si="214"/>
        <v>988838345.36000013</v>
      </c>
      <c r="DO47" s="98">
        <f t="shared" si="214"/>
        <v>87921678.693333402</v>
      </c>
      <c r="DP47" s="98">
        <f t="shared" si="214"/>
        <v>55.68738808985605</v>
      </c>
      <c r="DQ47" s="98" t="e">
        <f t="shared" si="214"/>
        <v>#VALUE!</v>
      </c>
    </row>
    <row r="48" spans="1:121" x14ac:dyDescent="0.2">
      <c r="K48" s="100" t="str">
        <f>IF(K36&gt;0,"เกินดุล",IF(K36=0,"สมดุล","ขาดดุล"))</f>
        <v>เกินดุล</v>
      </c>
      <c r="L48" s="62"/>
      <c r="M48" s="100" t="str">
        <f>IF(M36&gt;0,"ผลเกินดุล",IF(M36=0,"ผลสมดุล","ผลขาดดุล"))</f>
        <v>ผลเกินดุล</v>
      </c>
      <c r="R48" s="100" t="str">
        <f>IF(R37&gt;0,"เกินดุล",IF(R37=0,"สมดุล","ขาดดุล"))</f>
        <v>เกินดุล</v>
      </c>
      <c r="S48" s="62"/>
      <c r="T48" s="100" t="str">
        <f>IF(T37&gt;0,"ผลเกินดุล",IF(T37=0,"ผลสมดุล","ผลขาดดุล"))</f>
        <v>ผลเกินดุล</v>
      </c>
      <c r="Y48" s="100" t="str">
        <f>IF(Y36&gt;0,"เกินดุล",IF(Y36=0,"สมดุล","ขาดดุล"))</f>
        <v>เกินดุล</v>
      </c>
      <c r="Z48" s="62"/>
      <c r="AA48" s="100" t="str">
        <f>IF(AA36&gt;0,"ผลเกินดุล",IF(AA36=0,"ผลสมดุล","ผลขาดดุล"))</f>
        <v>ผลเกินดุล</v>
      </c>
      <c r="AF48" s="100" t="str">
        <f>IF(AF36&gt;0,"เกินดุล",IF(AF36=0,"สมดุล","ขาดดุล"))</f>
        <v>เกินดุล</v>
      </c>
      <c r="AG48" s="62"/>
      <c r="AH48" s="100" t="str">
        <f>IF(AH36&gt;0,"ผลเกินดุล",IF(AH36=0,"ผลสมดุล","ผลขาดดุล"))</f>
        <v>ผลขาดดุล</v>
      </c>
      <c r="AM48" s="100" t="str">
        <f>IF(AM36&gt;0,"เกินดุล",IF(AM36=0,"สมดุล","ขาดดุล"))</f>
        <v>เกินดุล</v>
      </c>
      <c r="AN48" s="62"/>
      <c r="AO48" s="100" t="str">
        <f>IF(AO36&gt;0,"ผลเกินดุล",IF(AO36=0,"ผลสมดุล","ผลขาดดุล"))</f>
        <v>ผลเกินดุล</v>
      </c>
      <c r="AT48" s="100" t="str">
        <f>IF(AT36&gt;0,"เกินดุล",IF(AT36=0,"สมดุล","ขาดดุล"))</f>
        <v>เกินดุล</v>
      </c>
      <c r="AU48" s="62"/>
      <c r="AV48" s="100" t="str">
        <f>IF(AV36&gt;0,"ผลเกินดุล",IF(AV36=0,"ผลสมดุล","ผลขาดดุล"))</f>
        <v>ผลขาดดุล</v>
      </c>
      <c r="BA48" s="100" t="str">
        <f>IF(BA36&gt;0,"เกินดุล",IF(BA36=0,"สมดุล","ขาดดุล"))</f>
        <v>สมดุล</v>
      </c>
      <c r="BB48" s="62"/>
      <c r="BC48" s="100" t="str">
        <f>IF(BC36&gt;0,"ผลเกินดุล",IF(BC36=0,"ผลสมดุล","ผลขาดดุล"))</f>
        <v>ผลสมดุล</v>
      </c>
      <c r="BH48" s="100" t="str">
        <f>IF(BH36&gt;0,"เกินดุล",IF(BH36=0,"สมดุล","ขาดดุล"))</f>
        <v>สมดุล</v>
      </c>
      <c r="BI48" s="62"/>
      <c r="BJ48" s="100" t="str">
        <f>IF(BJ36&gt;0,"ผลเกินดุล",IF(BJ36=0,"ผลสมดุล","ผลขาดดุล"))</f>
        <v>ผลสมดุล</v>
      </c>
      <c r="BO48" s="100" t="str">
        <f>IF(BO36&gt;0,"เกินดุล",IF(BO36=0,"สมดุล","ขาดดุล"))</f>
        <v>สมดุล</v>
      </c>
      <c r="BP48" s="62"/>
      <c r="BQ48" s="100" t="str">
        <f>IF(BQ36&gt;0,"ผลเกินดุล",IF(BQ36=0,"ผลสมดุล","ผลขาดดุล"))</f>
        <v>ผลสมดุล</v>
      </c>
      <c r="BV48" s="100" t="str">
        <f>IF(BV36&gt;0,"เกินดุล",IF(BV36=0,"สมดุล","ขาดดุล"))</f>
        <v>สมดุล</v>
      </c>
      <c r="BW48" s="62"/>
      <c r="BX48" s="100" t="str">
        <f>IF(BX36&gt;0,"ผลเกินดุล",IF(BX36=0,"ผลสมดุล","ผลขาดดุล"))</f>
        <v>ผลสมดุล</v>
      </c>
      <c r="CC48" s="100" t="str">
        <f>IF(CC36&gt;0,"เกินดุล",IF(CC36=0,"สมดุล","ขาดดุล"))</f>
        <v>สมดุล</v>
      </c>
      <c r="CD48" s="62"/>
      <c r="CE48" s="100" t="str">
        <f>IF(CE36&gt;0,"ผลเกินดุล",IF(CE36=0,"ผลสมดุล","ผลขาดดุล"))</f>
        <v>ผลสมดุล</v>
      </c>
      <c r="CJ48" s="100" t="str">
        <f>IF(CJ36&gt;0,"เกินดุล",IF(CJ36=0,"สมดุล","ขาดดุล"))</f>
        <v>สมดุล</v>
      </c>
      <c r="CK48" s="62"/>
      <c r="CL48" s="100" t="str">
        <f>IF(CL36&gt;0,"ผลเกินดุล",IF(CL36=0,"ผลสมดุล","ผลขาดดุล"))</f>
        <v>ผลสมดุล</v>
      </c>
      <c r="CQ48" s="100" t="str">
        <f>IF(CQ36&gt;0,"เกินดุล",IF(CQ36=0,"สมดุล","ขาดดุล"))</f>
        <v>สมดุล</v>
      </c>
      <c r="CR48" s="62"/>
      <c r="CS48" s="100" t="str">
        <f>IF(CS36&gt;0,"ผลเกินดุล",IF(CS36=0,"ผลสมดุล","ผลขาดดุล"))</f>
        <v>ผลสมดุล</v>
      </c>
      <c r="CX48" s="100" t="str">
        <f>IF(CX36&gt;0,"เกินดุล",IF(CX36=0,"สมดุล","ขาดดุล"))</f>
        <v>สมดุล</v>
      </c>
      <c r="CY48" s="62"/>
      <c r="CZ48" s="100" t="str">
        <f>IF(CZ36&gt;0,"ผลเกินดุล",IF(CZ36=0,"ผลสมดุล","ผลขาดดุล"))</f>
        <v>ผลสมดุล</v>
      </c>
      <c r="DE48" s="100" t="str">
        <f>IF(DE36&gt;0,"เกินดุล",IF(DE36=0,"สมดุล","ขาดดุล"))</f>
        <v>สมดุล</v>
      </c>
      <c r="DF48" s="62"/>
      <c r="DG48" s="100" t="str">
        <f>IF(DG36&gt;0,"ผลเกินดุล",IF(DG36=0,"ผลสมดุล","ผลขาดดุล"))</f>
        <v>ผลสมดุล</v>
      </c>
    </row>
    <row r="49" spans="4:6" x14ac:dyDescent="0.2">
      <c r="D49" s="100" t="str">
        <f>IF(D36&gt;0,"เกินดุล",IF(D36=0,"สมดุล","ขาดดุล"))</f>
        <v>เกินดุล</v>
      </c>
      <c r="F49" s="100" t="str">
        <f>IF(F36&gt;0,"ผลเกินดุล",IF(F36=0,"ผลสมดุล","ผลขาดดุล"))</f>
        <v>ผลขาดดุล</v>
      </c>
    </row>
  </sheetData>
  <conditionalFormatting sqref="L1:O3 S1:V3 Z1:AC3 AG1:DQ3 E44:H45 L44:O45 E1:H3 DA43:DQ43 Z44:AC45 S44:V45 S49:V65538 Z49:AC65538 AG50:DQ65538 L49:O65538 E48:H48 S14:V14 L14:O14 E14:H14 E32:H32 L32:O32 S32:V32 Z32:AC32 E50:H65538 E49 G49:H49 N48:O48 U48:V48 AB48:AC48 AZ48 BD48:BG48 BK48:BN48 BR48:BU48 BY48:CB48 CF48:CI48 CM48:CP48 CT48:CW48 DA48:DD48 DH48:DQ48 AZ14:BM16 BN15:BT16 BU14:DC16 DK16:DQ16 DD15:DJ16 DK14:DP15 DQ6:DQ15 A41:AD41 AZ38:XFD41 AZ18:DQ32 AZ6:DP13 AZ5:DQ5 AZ44:DQ45 AL49:DQ49 A38:B40 V5:V13 V15:V16 V18:V31 V38:W40">
    <cfRule type="cellIs" dxfId="78" priority="79" stopIfTrue="1" operator="lessThan">
      <formula>0</formula>
    </cfRule>
  </conditionalFormatting>
  <conditionalFormatting sqref="DK38:DQ40">
    <cfRule type="cellIs" dxfId="77" priority="78" stopIfTrue="1" operator="lessThan">
      <formula>0</formula>
    </cfRule>
  </conditionalFormatting>
  <conditionalFormatting sqref="C43:AD43 AZ43:CZ43">
    <cfRule type="cellIs" dxfId="76" priority="77" stopIfTrue="1" operator="lessThan">
      <formula>0</formula>
    </cfRule>
  </conditionalFormatting>
  <conditionalFormatting sqref="G17:H17">
    <cfRule type="cellIs" dxfId="75" priority="76" stopIfTrue="1" operator="lessThan">
      <formula>0</formula>
    </cfRule>
  </conditionalFormatting>
  <conditionalFormatting sqref="L37 N37:O37">
    <cfRule type="cellIs" dxfId="74" priority="74" stopIfTrue="1" operator="lessThan">
      <formula>0</formula>
    </cfRule>
  </conditionalFormatting>
  <conditionalFormatting sqref="E37 G37:H37 G33:H33 E36:H36 H34:H35">
    <cfRule type="cellIs" dxfId="73" priority="75" stopIfTrue="1" operator="lessThan">
      <formula>0</formula>
    </cfRule>
  </conditionalFormatting>
  <conditionalFormatting sqref="S37 U37:V37">
    <cfRule type="cellIs" dxfId="72" priority="73" stopIfTrue="1" operator="lessThan">
      <formula>0</formula>
    </cfRule>
  </conditionalFormatting>
  <conditionalFormatting sqref="Z37 AB37:AC37">
    <cfRule type="cellIs" dxfId="71" priority="72" stopIfTrue="1" operator="lessThan">
      <formula>0</formula>
    </cfRule>
  </conditionalFormatting>
  <conditionalFormatting sqref="BB37 BD37:BE37">
    <cfRule type="cellIs" dxfId="70" priority="71" stopIfTrue="1" operator="lessThan">
      <formula>0</formula>
    </cfRule>
  </conditionalFormatting>
  <conditionalFormatting sqref="BI37 BK37:BL37">
    <cfRule type="cellIs" dxfId="69" priority="70" stopIfTrue="1" operator="lessThan">
      <formula>0</formula>
    </cfRule>
  </conditionalFormatting>
  <conditionalFormatting sqref="BP37 BR37:BS37">
    <cfRule type="cellIs" dxfId="68" priority="69" stopIfTrue="1" operator="lessThan">
      <formula>0</formula>
    </cfRule>
  </conditionalFormatting>
  <conditionalFormatting sqref="BW37 BY37:BZ37">
    <cfRule type="cellIs" dxfId="67" priority="68" stopIfTrue="1" operator="lessThan">
      <formula>0</formula>
    </cfRule>
  </conditionalFormatting>
  <conditionalFormatting sqref="CD37 CF37:CG37">
    <cfRule type="cellIs" dxfId="66" priority="67" stopIfTrue="1" operator="lessThan">
      <formula>0</formula>
    </cfRule>
  </conditionalFormatting>
  <conditionalFormatting sqref="CK37 CM37:CN37">
    <cfRule type="cellIs" dxfId="65" priority="66" stopIfTrue="1" operator="lessThan">
      <formula>0</formula>
    </cfRule>
  </conditionalFormatting>
  <conditionalFormatting sqref="CR37 CT37:CU37">
    <cfRule type="cellIs" dxfId="64" priority="65" stopIfTrue="1" operator="lessThan">
      <formula>0</formula>
    </cfRule>
  </conditionalFormatting>
  <conditionalFormatting sqref="CY37 DA37:DB37">
    <cfRule type="cellIs" dxfId="63" priority="64" stopIfTrue="1" operator="lessThan">
      <formula>0</formula>
    </cfRule>
  </conditionalFormatting>
  <conditionalFormatting sqref="DF37 DH37:DI37">
    <cfRule type="cellIs" dxfId="62" priority="63" stopIfTrue="1" operator="lessThan">
      <formula>0</formula>
    </cfRule>
  </conditionalFormatting>
  <conditionalFormatting sqref="DM37 DO37:DP37">
    <cfRule type="cellIs" dxfId="61" priority="62" stopIfTrue="1" operator="lessThan">
      <formula>0</formula>
    </cfRule>
  </conditionalFormatting>
  <conditionalFormatting sqref="N17:O17 U17:V17 AB17:AC17 BD17:BE17 BK17:BL17 BR17:BS17 BY17:BZ17 CF17:CG17 CM17:CN17 CT17:CU17 DA17:DB17 DH17:DI17">
    <cfRule type="cellIs" dxfId="60" priority="61" stopIfTrue="1" operator="lessThan">
      <formula>0</formula>
    </cfRule>
  </conditionalFormatting>
  <conditionalFormatting sqref="DO17:DP17">
    <cfRule type="cellIs" dxfId="59" priority="60" stopIfTrue="1" operator="lessThan">
      <formula>0</formula>
    </cfRule>
  </conditionalFormatting>
  <conditionalFormatting sqref="L48">
    <cfRule type="cellIs" dxfId="58" priority="59" stopIfTrue="1" operator="lessThan">
      <formula>0</formula>
    </cfRule>
  </conditionalFormatting>
  <conditionalFormatting sqref="S48">
    <cfRule type="cellIs" dxfId="57" priority="58" stopIfTrue="1" operator="lessThan">
      <formula>0</formula>
    </cfRule>
  </conditionalFormatting>
  <conditionalFormatting sqref="Z48">
    <cfRule type="cellIs" dxfId="56" priority="57" stopIfTrue="1" operator="lessThan">
      <formula>0</formula>
    </cfRule>
  </conditionalFormatting>
  <conditionalFormatting sqref="BB48">
    <cfRule type="cellIs" dxfId="55" priority="56" stopIfTrue="1" operator="lessThan">
      <formula>0</formula>
    </cfRule>
  </conditionalFormatting>
  <conditionalFormatting sqref="BI48">
    <cfRule type="cellIs" dxfId="54" priority="55" stopIfTrue="1" operator="lessThan">
      <formula>0</formula>
    </cfRule>
  </conditionalFormatting>
  <conditionalFormatting sqref="BP48">
    <cfRule type="cellIs" dxfId="53" priority="54" stopIfTrue="1" operator="lessThan">
      <formula>0</formula>
    </cfRule>
  </conditionalFormatting>
  <conditionalFormatting sqref="BW48">
    <cfRule type="cellIs" dxfId="52" priority="53" stopIfTrue="1" operator="lessThan">
      <formula>0</formula>
    </cfRule>
  </conditionalFormatting>
  <conditionalFormatting sqref="CD48">
    <cfRule type="cellIs" dxfId="51" priority="52" stopIfTrue="1" operator="lessThan">
      <formula>0</formula>
    </cfRule>
  </conditionalFormatting>
  <conditionalFormatting sqref="CK48">
    <cfRule type="cellIs" dxfId="50" priority="51" stopIfTrue="1" operator="lessThan">
      <formula>0</formula>
    </cfRule>
  </conditionalFormatting>
  <conditionalFormatting sqref="CR48">
    <cfRule type="cellIs" dxfId="49" priority="50" stopIfTrue="1" operator="lessThan">
      <formula>0</formula>
    </cfRule>
  </conditionalFormatting>
  <conditionalFormatting sqref="CY48">
    <cfRule type="cellIs" dxfId="48" priority="49" stopIfTrue="1" operator="lessThan">
      <formula>0</formula>
    </cfRule>
  </conditionalFormatting>
  <conditionalFormatting sqref="DF48">
    <cfRule type="cellIs" dxfId="47" priority="48" stopIfTrue="1" operator="lessThan">
      <formula>0</formula>
    </cfRule>
  </conditionalFormatting>
  <conditionalFormatting sqref="N33:O33 U33:V33 AB33:AC33 BD33:BE33 BK33:BL33 BR33:BS33 BY33:BZ33 CF33:CG33 CM33:CN33 CT33:CU33 DA33:DB33 DH33:DI33 DO33:DP33 L36:O36 S36:V36 Z36:AC36 BB36:BE36 BI36:BL36 BP36:BS36 BW36:BZ36 CD36:CG36 CK36:CN36 CR36:CU36 CY36:DB36 DF36:DI36 DM36:DP36 O35 V35 BE35 BL35 BS35 BZ35 CG35 CN35 CU35 DB35 DI35 DP35 AC34:AC35">
    <cfRule type="cellIs" dxfId="46" priority="47" stopIfTrue="1" operator="lessThan">
      <formula>0</formula>
    </cfRule>
  </conditionalFormatting>
  <conditionalFormatting sqref="O34 V34 BE34 BL34 BS34 BZ34 CG34 CN34 CU34 DB34 DI34 DP34">
    <cfRule type="cellIs" dxfId="45" priority="46" stopIfTrue="1" operator="lessThan">
      <formula>0</formula>
    </cfRule>
  </conditionalFormatting>
  <conditionalFormatting sqref="DM4:DP4 E4:H4 L4:O4 S4:V4 Z4:AC4 AG4:AJ4 AN4:AQ4 AU4:AX4 BB4:BE4 BI4:BL4 BP4:BS4 BW4:BZ4 CD4:CG4 CK4:CN4 CR4:CU4 CY4:DB4 DF4:DI4">
    <cfRule type="cellIs" dxfId="44" priority="45" stopIfTrue="1" operator="lessThan">
      <formula>0</formula>
    </cfRule>
  </conditionalFormatting>
  <conditionalFormatting sqref="E4:H4">
    <cfRule type="cellIs" dxfId="43" priority="44" stopIfTrue="1" operator="lessThan">
      <formula>0</formula>
    </cfRule>
  </conditionalFormatting>
  <conditionalFormatting sqref="AU44:AX45 AU5:AU16 AU18:AU32 AW48:AX48 AS38:AU41 AW38:AY41 AW18:AX32 AW5:AX16">
    <cfRule type="cellIs" dxfId="42" priority="43" stopIfTrue="1" operator="lessThan">
      <formula>0</formula>
    </cfRule>
  </conditionalFormatting>
  <conditionalFormatting sqref="AS43:AY43">
    <cfRule type="cellIs" dxfId="41" priority="42" stopIfTrue="1" operator="lessThan">
      <formula>0</formula>
    </cfRule>
  </conditionalFormatting>
  <conditionalFormatting sqref="AU37 AW37:AX37">
    <cfRule type="cellIs" dxfId="40" priority="41" stopIfTrue="1" operator="lessThan">
      <formula>0</formula>
    </cfRule>
  </conditionalFormatting>
  <conditionalFormatting sqref="AW17:AX17">
    <cfRule type="cellIs" dxfId="39" priority="40" stopIfTrue="1" operator="lessThan">
      <formula>0</formula>
    </cfRule>
  </conditionalFormatting>
  <conditionalFormatting sqref="AU48">
    <cfRule type="cellIs" dxfId="38" priority="39" stopIfTrue="1" operator="lessThan">
      <formula>0</formula>
    </cfRule>
  </conditionalFormatting>
  <conditionalFormatting sqref="AW33:AX33 AU36 AX35 AW36:AX36">
    <cfRule type="cellIs" dxfId="37" priority="38" stopIfTrue="1" operator="lessThan">
      <formula>0</formula>
    </cfRule>
  </conditionalFormatting>
  <conditionalFormatting sqref="AX34">
    <cfRule type="cellIs" dxfId="36" priority="37" stopIfTrue="1" operator="lessThan">
      <formula>0</formula>
    </cfRule>
  </conditionalFormatting>
  <conditionalFormatting sqref="AN44:AQ45 AN5:AQ16 AN18:AQ32 AP48:AQ48 AL38:AR41">
    <cfRule type="cellIs" dxfId="35" priority="36" stopIfTrue="1" operator="lessThan">
      <formula>0</formula>
    </cfRule>
  </conditionalFormatting>
  <conditionalFormatting sqref="AL43:AR43">
    <cfRule type="cellIs" dxfId="34" priority="35" stopIfTrue="1" operator="lessThan">
      <formula>0</formula>
    </cfRule>
  </conditionalFormatting>
  <conditionalFormatting sqref="AN37 AP37:AQ37">
    <cfRule type="cellIs" dxfId="33" priority="34" stopIfTrue="1" operator="lessThan">
      <formula>0</formula>
    </cfRule>
  </conditionalFormatting>
  <conditionalFormatting sqref="AP17:AQ17">
    <cfRule type="cellIs" dxfId="32" priority="33" stopIfTrue="1" operator="lessThan">
      <formula>0</formula>
    </cfRule>
  </conditionalFormatting>
  <conditionalFormatting sqref="AN48">
    <cfRule type="cellIs" dxfId="31" priority="32" stopIfTrue="1" operator="lessThan">
      <formula>0</formula>
    </cfRule>
  </conditionalFormatting>
  <conditionalFormatting sqref="AP33:AQ33 AN36:AQ36 AQ35">
    <cfRule type="cellIs" dxfId="30" priority="31" stopIfTrue="1" operator="lessThan">
      <formula>0</formula>
    </cfRule>
  </conditionalFormatting>
  <conditionalFormatting sqref="AQ34">
    <cfRule type="cellIs" dxfId="29" priority="30" stopIfTrue="1" operator="lessThan">
      <formula>0</formula>
    </cfRule>
  </conditionalFormatting>
  <conditionalFormatting sqref="AG44:AJ45 AG49:AJ49 AG5:AJ16 AG18:AJ32 AE38:AK41 AI48:AJ48">
    <cfRule type="cellIs" dxfId="28" priority="29" stopIfTrue="1" operator="lessThan">
      <formula>0</formula>
    </cfRule>
  </conditionalFormatting>
  <conditionalFormatting sqref="AE43:AK43">
    <cfRule type="cellIs" dxfId="27" priority="28" stopIfTrue="1" operator="lessThan">
      <formula>0</formula>
    </cfRule>
  </conditionalFormatting>
  <conditionalFormatting sqref="AG37 AI37:AJ37">
    <cfRule type="cellIs" dxfId="26" priority="27" stopIfTrue="1" operator="lessThan">
      <formula>0</formula>
    </cfRule>
  </conditionalFormatting>
  <conditionalFormatting sqref="AI17:AJ17">
    <cfRule type="cellIs" dxfId="25" priority="26" stopIfTrue="1" operator="lessThan">
      <formula>0</formula>
    </cfRule>
  </conditionalFormatting>
  <conditionalFormatting sqref="AG48">
    <cfRule type="cellIs" dxfId="24" priority="25" stopIfTrue="1" operator="lessThan">
      <formula>0</formula>
    </cfRule>
  </conditionalFormatting>
  <conditionalFormatting sqref="AI33:AJ33 AG36:AJ36 AJ35">
    <cfRule type="cellIs" dxfId="23" priority="24" stopIfTrue="1" operator="lessThan">
      <formula>0</formula>
    </cfRule>
  </conditionalFormatting>
  <conditionalFormatting sqref="AJ34">
    <cfRule type="cellIs" dxfId="22" priority="23" stopIfTrue="1" operator="lessThan">
      <formula>0</formula>
    </cfRule>
  </conditionalFormatting>
  <conditionalFormatting sqref="Z5:AC13">
    <cfRule type="cellIs" dxfId="21" priority="22" stopIfTrue="1" operator="lessThan">
      <formula>0</formula>
    </cfRule>
  </conditionalFormatting>
  <conditionalFormatting sqref="Z15:AC16">
    <cfRule type="cellIs" dxfId="20" priority="21" stopIfTrue="1" operator="lessThan">
      <formula>0</formula>
    </cfRule>
  </conditionalFormatting>
  <conditionalFormatting sqref="Z18:AC31">
    <cfRule type="cellIs" dxfId="19" priority="20" stopIfTrue="1" operator="lessThan">
      <formula>0</formula>
    </cfRule>
  </conditionalFormatting>
  <conditionalFormatting sqref="Z38:AC40">
    <cfRule type="cellIs" dxfId="18" priority="19" stopIfTrue="1" operator="lessThan">
      <formula>0</formula>
    </cfRule>
  </conditionalFormatting>
  <conditionalFormatting sqref="X38:AD40">
    <cfRule type="cellIs" dxfId="17" priority="18" stopIfTrue="1" operator="lessThan">
      <formula>0</formula>
    </cfRule>
  </conditionalFormatting>
  <conditionalFormatting sqref="S5:U13">
    <cfRule type="cellIs" dxfId="16" priority="17" stopIfTrue="1" operator="lessThan">
      <formula>0</formula>
    </cfRule>
  </conditionalFormatting>
  <conditionalFormatting sqref="S15:U16">
    <cfRule type="cellIs" dxfId="15" priority="16" stopIfTrue="1" operator="lessThan">
      <formula>0</formula>
    </cfRule>
  </conditionalFormatting>
  <conditionalFormatting sqref="S18:U31">
    <cfRule type="cellIs" dxfId="14" priority="15" stopIfTrue="1" operator="lessThan">
      <formula>0</formula>
    </cfRule>
  </conditionalFormatting>
  <conditionalFormatting sqref="S38:U40">
    <cfRule type="cellIs" dxfId="13" priority="14" stopIfTrue="1" operator="lessThan">
      <formula>0</formula>
    </cfRule>
  </conditionalFormatting>
  <conditionalFormatting sqref="Q38:U40">
    <cfRule type="cellIs" dxfId="12" priority="13" stopIfTrue="1" operator="lessThan">
      <formula>0</formula>
    </cfRule>
  </conditionalFormatting>
  <conditionalFormatting sqref="E5:H13">
    <cfRule type="cellIs" dxfId="11" priority="12" stopIfTrue="1" operator="lessThan">
      <formula>0</formula>
    </cfRule>
  </conditionalFormatting>
  <conditionalFormatting sqref="E15:H16">
    <cfRule type="cellIs" dxfId="10" priority="11" stopIfTrue="1" operator="lessThan">
      <formula>0</formula>
    </cfRule>
  </conditionalFormatting>
  <conditionalFormatting sqref="E18:H31">
    <cfRule type="cellIs" dxfId="9" priority="10" stopIfTrue="1" operator="lessThan">
      <formula>0</formula>
    </cfRule>
  </conditionalFormatting>
  <conditionalFormatting sqref="E38:H40">
    <cfRule type="cellIs" dxfId="8" priority="9" stopIfTrue="1" operator="lessThan">
      <formula>0</formula>
    </cfRule>
  </conditionalFormatting>
  <conditionalFormatting sqref="C38:I40">
    <cfRule type="cellIs" dxfId="7" priority="8" stopIfTrue="1" operator="lessThan">
      <formula>0</formula>
    </cfRule>
  </conditionalFormatting>
  <conditionalFormatting sqref="L5:O13">
    <cfRule type="cellIs" dxfId="6" priority="7" stopIfTrue="1" operator="lessThan">
      <formula>0</formula>
    </cfRule>
  </conditionalFormatting>
  <conditionalFormatting sqref="L15:O16">
    <cfRule type="cellIs" dxfId="5" priority="6" stopIfTrue="1" operator="lessThan">
      <formula>0</formula>
    </cfRule>
  </conditionalFormatting>
  <conditionalFormatting sqref="L18:O31">
    <cfRule type="cellIs" dxfId="4" priority="5" stopIfTrue="1" operator="lessThan">
      <formula>0</formula>
    </cfRule>
  </conditionalFormatting>
  <conditionalFormatting sqref="L38:O40">
    <cfRule type="cellIs" dxfId="3" priority="4" stopIfTrue="1" operator="lessThan">
      <formula>0</formula>
    </cfRule>
  </conditionalFormatting>
  <conditionalFormatting sqref="J38:P40">
    <cfRule type="cellIs" dxfId="2" priority="3" stopIfTrue="1" operator="lessThan">
      <formula>0</formula>
    </cfRule>
  </conditionalFormatting>
  <conditionalFormatting sqref="AV5:AV16 AV18:AV32 AV38:AV41">
    <cfRule type="cellIs" dxfId="1" priority="2" stopIfTrue="1" operator="lessThan">
      <formula>0</formula>
    </cfRule>
  </conditionalFormatting>
  <conditionalFormatting sqref="AV36">
    <cfRule type="cellIs" dxfId="0" priority="1" stopIfTrue="1" operator="lessThan">
      <formula>0</formula>
    </cfRule>
  </conditionalFormatting>
  <printOptions horizontalCentered="1"/>
  <pageMargins left="0.11811023622047245" right="0.11811023622047245" top="0" bottom="0" header="0.31496062992125984" footer="0.2362204724409449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20"/>
  <sheetViews>
    <sheetView zoomScale="80" zoomScaleNormal="80" workbookViewId="0">
      <pane xSplit="1" ySplit="2" topLeftCell="Y3" activePane="bottomRight" state="frozen"/>
      <selection pane="topRight" activeCell="B1" sqref="B1"/>
      <selection pane="bottomLeft" activeCell="A3" sqref="A3"/>
      <selection pane="bottomRight" activeCell="AJ4" sqref="AJ4"/>
    </sheetView>
  </sheetViews>
  <sheetFormatPr defaultRowHeight="22.5" x14ac:dyDescent="0.35"/>
  <cols>
    <col min="1" max="1" width="20.75" style="101" bestFit="1" customWidth="1"/>
    <col min="2" max="2" width="16.625" style="101" customWidth="1"/>
    <col min="3" max="3" width="16.375" style="101" bestFit="1" customWidth="1"/>
    <col min="4" max="4" width="19.25" style="101" bestFit="1" customWidth="1"/>
    <col min="5" max="5" width="17.625" style="101" bestFit="1" customWidth="1"/>
    <col min="6" max="6" width="16.375" style="101" bestFit="1" customWidth="1"/>
    <col min="7" max="7" width="9" style="101"/>
    <col min="8" max="8" width="19.25" style="101" bestFit="1" customWidth="1"/>
    <col min="9" max="9" width="16.375" style="101" bestFit="1" customWidth="1"/>
    <col min="10" max="10" width="20.5" style="101" bestFit="1" customWidth="1"/>
    <col min="11" max="11" width="21.75" style="101" bestFit="1" customWidth="1"/>
    <col min="12" max="12" width="16.375" style="101" bestFit="1" customWidth="1"/>
    <col min="13" max="13" width="9" style="101"/>
    <col min="14" max="14" width="15.625" style="101" customWidth="1"/>
    <col min="15" max="15" width="16.375" style="101" bestFit="1" customWidth="1"/>
    <col min="16" max="16" width="16" style="101" customWidth="1"/>
    <col min="17" max="17" width="15.25" style="101" bestFit="1" customWidth="1"/>
    <col min="18" max="18" width="16.375" style="101" bestFit="1" customWidth="1"/>
    <col min="19" max="19" width="9" style="101"/>
    <col min="20" max="20" width="15.25" style="101" bestFit="1" customWidth="1"/>
    <col min="21" max="21" width="16.375" style="101" bestFit="1" customWidth="1"/>
    <col min="22" max="23" width="15.25" style="101" bestFit="1" customWidth="1"/>
    <col min="24" max="24" width="16.375" style="101" bestFit="1" customWidth="1"/>
    <col min="25" max="25" width="9" style="101"/>
    <col min="26" max="26" width="15.25" style="101" bestFit="1" customWidth="1"/>
    <col min="27" max="27" width="16.375" style="101" bestFit="1" customWidth="1"/>
    <col min="28" max="29" width="15.25" style="101" bestFit="1" customWidth="1"/>
    <col min="30" max="30" width="16.375" style="101" bestFit="1" customWidth="1"/>
    <col min="31" max="31" width="9" style="101"/>
    <col min="32" max="32" width="15.25" style="101" bestFit="1" customWidth="1"/>
    <col min="33" max="33" width="16.375" style="101" bestFit="1" customWidth="1"/>
    <col min="34" max="35" width="15.25" style="101" bestFit="1" customWidth="1"/>
    <col min="36" max="36" width="16.375" style="101" bestFit="1" customWidth="1"/>
    <col min="37" max="37" width="9" style="101"/>
    <col min="38" max="38" width="16.125" style="101" customWidth="1"/>
    <col min="39" max="39" width="16.375" style="101" bestFit="1" customWidth="1"/>
    <col min="40" max="41" width="15.25" style="101" bestFit="1" customWidth="1"/>
    <col min="42" max="42" width="16.375" style="101" bestFit="1" customWidth="1"/>
    <col min="43" max="43" width="9" style="101"/>
    <col min="44" max="44" width="16.125" style="101" customWidth="1"/>
    <col min="45" max="45" width="16.375" style="101" bestFit="1" customWidth="1"/>
    <col min="46" max="47" width="15.25" style="101" bestFit="1" customWidth="1"/>
    <col min="48" max="48" width="16.375" style="101" bestFit="1" customWidth="1"/>
    <col min="49" max="49" width="9" style="101"/>
    <col min="50" max="50" width="16.125" style="101" customWidth="1"/>
    <col min="51" max="51" width="16.375" style="101" bestFit="1" customWidth="1"/>
    <col min="52" max="53" width="15.25" style="101" bestFit="1" customWidth="1"/>
    <col min="54" max="54" width="16.375" style="101" bestFit="1" customWidth="1"/>
    <col min="55" max="55" width="9" style="101"/>
    <col min="56" max="56" width="15.625" style="101" bestFit="1" customWidth="1"/>
    <col min="57" max="57" width="15.25" style="101" bestFit="1" customWidth="1"/>
    <col min="58" max="58" width="16.375" style="101" bestFit="1" customWidth="1"/>
    <col min="59" max="59" width="15.625" style="101" bestFit="1" customWidth="1"/>
    <col min="60" max="60" width="16" style="101" bestFit="1" customWidth="1"/>
    <col min="61" max="61" width="9" style="101"/>
    <col min="62" max="62" width="15.625" style="101" bestFit="1" customWidth="1"/>
    <col min="63" max="63" width="15.25" style="101" bestFit="1" customWidth="1"/>
    <col min="64" max="64" width="16.375" style="101" bestFit="1" customWidth="1"/>
    <col min="65" max="65" width="15.625" style="101" bestFit="1" customWidth="1"/>
    <col min="66" max="66" width="16" style="101" bestFit="1" customWidth="1"/>
    <col min="67" max="67" width="16" style="134" customWidth="1"/>
    <col min="68" max="68" width="15.625" style="101" bestFit="1" customWidth="1"/>
    <col min="69" max="69" width="15.25" style="101" bestFit="1" customWidth="1"/>
    <col min="70" max="70" width="16.375" style="101" bestFit="1" customWidth="1"/>
    <col min="71" max="71" width="15.625" style="101" bestFit="1" customWidth="1"/>
    <col min="72" max="72" width="16" style="101" bestFit="1" customWidth="1"/>
    <col min="73" max="73" width="15.875" style="101" bestFit="1" customWidth="1"/>
    <col min="74" max="16384" width="9" style="101"/>
  </cols>
  <sheetData>
    <row r="1" spans="1:73" x14ac:dyDescent="0.35">
      <c r="B1" s="102" t="s">
        <v>572</v>
      </c>
      <c r="C1" s="102" t="s">
        <v>573</v>
      </c>
      <c r="D1" s="102" t="s">
        <v>574</v>
      </c>
      <c r="E1" s="102" t="s">
        <v>575</v>
      </c>
      <c r="F1" s="102" t="s">
        <v>576</v>
      </c>
      <c r="H1" s="102" t="s">
        <v>572</v>
      </c>
      <c r="I1" s="102" t="s">
        <v>573</v>
      </c>
      <c r="J1" s="102" t="s">
        <v>574</v>
      </c>
      <c r="K1" s="102" t="s">
        <v>575</v>
      </c>
      <c r="L1" s="102" t="s">
        <v>576</v>
      </c>
      <c r="N1" s="102" t="s">
        <v>572</v>
      </c>
      <c r="O1" s="102" t="s">
        <v>573</v>
      </c>
      <c r="P1" s="102" t="s">
        <v>574</v>
      </c>
      <c r="Q1" s="102" t="s">
        <v>575</v>
      </c>
      <c r="R1" s="102" t="s">
        <v>576</v>
      </c>
      <c r="T1" s="102" t="s">
        <v>572</v>
      </c>
      <c r="U1" s="102" t="s">
        <v>573</v>
      </c>
      <c r="V1" s="102" t="s">
        <v>574</v>
      </c>
      <c r="W1" s="102" t="s">
        <v>575</v>
      </c>
      <c r="X1" s="102" t="s">
        <v>576</v>
      </c>
      <c r="Z1" s="102" t="s">
        <v>572</v>
      </c>
      <c r="AA1" s="102" t="s">
        <v>573</v>
      </c>
      <c r="AB1" s="102" t="s">
        <v>574</v>
      </c>
      <c r="AC1" s="102" t="s">
        <v>575</v>
      </c>
      <c r="AD1" s="102" t="s">
        <v>576</v>
      </c>
      <c r="AF1" s="102" t="s">
        <v>572</v>
      </c>
      <c r="AG1" s="102" t="s">
        <v>573</v>
      </c>
      <c r="AH1" s="102" t="s">
        <v>574</v>
      </c>
      <c r="AI1" s="102" t="s">
        <v>575</v>
      </c>
      <c r="AJ1" s="102" t="s">
        <v>576</v>
      </c>
      <c r="AL1" s="102" t="s">
        <v>572</v>
      </c>
      <c r="AM1" s="102" t="s">
        <v>573</v>
      </c>
      <c r="AN1" s="102" t="s">
        <v>574</v>
      </c>
      <c r="AO1" s="102" t="s">
        <v>575</v>
      </c>
      <c r="AP1" s="102" t="s">
        <v>576</v>
      </c>
      <c r="AR1" s="102" t="s">
        <v>572</v>
      </c>
      <c r="AS1" s="102" t="s">
        <v>573</v>
      </c>
      <c r="AT1" s="102" t="s">
        <v>574</v>
      </c>
      <c r="AU1" s="102" t="s">
        <v>575</v>
      </c>
      <c r="AV1" s="102" t="s">
        <v>576</v>
      </c>
      <c r="AX1" s="102" t="s">
        <v>572</v>
      </c>
      <c r="AY1" s="102" t="s">
        <v>573</v>
      </c>
      <c r="AZ1" s="102" t="s">
        <v>574</v>
      </c>
      <c r="BA1" s="102" t="s">
        <v>575</v>
      </c>
      <c r="BB1" s="102" t="s">
        <v>576</v>
      </c>
      <c r="BD1" s="102" t="s">
        <v>572</v>
      </c>
      <c r="BE1" s="102" t="s">
        <v>573</v>
      </c>
      <c r="BF1" s="102" t="s">
        <v>574</v>
      </c>
      <c r="BG1" s="102" t="s">
        <v>575</v>
      </c>
      <c r="BH1" s="102" t="s">
        <v>576</v>
      </c>
      <c r="BJ1" s="102" t="s">
        <v>572</v>
      </c>
      <c r="BK1" s="102" t="s">
        <v>573</v>
      </c>
      <c r="BL1" s="102" t="s">
        <v>574</v>
      </c>
      <c r="BM1" s="102" t="s">
        <v>575</v>
      </c>
      <c r="BN1" s="102" t="s">
        <v>576</v>
      </c>
      <c r="BO1" s="103"/>
      <c r="BP1" s="102" t="s">
        <v>572</v>
      </c>
      <c r="BQ1" s="102" t="s">
        <v>573</v>
      </c>
      <c r="BR1" s="102" t="s">
        <v>574</v>
      </c>
      <c r="BS1" s="102" t="s">
        <v>575</v>
      </c>
      <c r="BT1" s="102" t="s">
        <v>576</v>
      </c>
    </row>
    <row r="2" spans="1:73" s="106" customFormat="1" ht="148.5" customHeight="1" x14ac:dyDescent="0.2">
      <c r="A2" s="104" t="s">
        <v>577</v>
      </c>
      <c r="B2" s="105" t="s">
        <v>578</v>
      </c>
      <c r="C2" s="105" t="s">
        <v>579</v>
      </c>
      <c r="D2" s="105" t="s">
        <v>580</v>
      </c>
      <c r="E2" s="105" t="s">
        <v>581</v>
      </c>
      <c r="F2" s="105" t="s">
        <v>582</v>
      </c>
      <c r="H2" s="107" t="s">
        <v>583</v>
      </c>
      <c r="I2" s="107" t="s">
        <v>579</v>
      </c>
      <c r="J2" s="107" t="s">
        <v>584</v>
      </c>
      <c r="K2" s="107" t="s">
        <v>585</v>
      </c>
      <c r="L2" s="107" t="s">
        <v>582</v>
      </c>
      <c r="N2" s="108" t="s">
        <v>586</v>
      </c>
      <c r="O2" s="108" t="s">
        <v>579</v>
      </c>
      <c r="P2" s="108" t="s">
        <v>587</v>
      </c>
      <c r="Q2" s="108" t="s">
        <v>588</v>
      </c>
      <c r="R2" s="108" t="s">
        <v>582</v>
      </c>
      <c r="T2" s="109" t="s">
        <v>589</v>
      </c>
      <c r="U2" s="109" t="s">
        <v>579</v>
      </c>
      <c r="V2" s="109" t="s">
        <v>590</v>
      </c>
      <c r="W2" s="109" t="s">
        <v>591</v>
      </c>
      <c r="X2" s="109" t="s">
        <v>582</v>
      </c>
      <c r="Z2" s="110" t="s">
        <v>592</v>
      </c>
      <c r="AA2" s="110" t="s">
        <v>579</v>
      </c>
      <c r="AB2" s="110" t="s">
        <v>593</v>
      </c>
      <c r="AC2" s="110" t="s">
        <v>594</v>
      </c>
      <c r="AD2" s="110" t="s">
        <v>582</v>
      </c>
      <c r="AF2" s="111" t="s">
        <v>595</v>
      </c>
      <c r="AG2" s="111" t="s">
        <v>579</v>
      </c>
      <c r="AH2" s="111" t="s">
        <v>596</v>
      </c>
      <c r="AI2" s="111" t="s">
        <v>597</v>
      </c>
      <c r="AJ2" s="111" t="s">
        <v>582</v>
      </c>
      <c r="AL2" s="112" t="s">
        <v>598</v>
      </c>
      <c r="AM2" s="112" t="s">
        <v>579</v>
      </c>
      <c r="AN2" s="112" t="s">
        <v>599</v>
      </c>
      <c r="AO2" s="112" t="s">
        <v>600</v>
      </c>
      <c r="AP2" s="112" t="s">
        <v>582</v>
      </c>
      <c r="AR2" s="110" t="s">
        <v>601</v>
      </c>
      <c r="AS2" s="110" t="s">
        <v>579</v>
      </c>
      <c r="AT2" s="110" t="s">
        <v>602</v>
      </c>
      <c r="AU2" s="110" t="s">
        <v>603</v>
      </c>
      <c r="AV2" s="110" t="s">
        <v>582</v>
      </c>
      <c r="AX2" s="113" t="s">
        <v>604</v>
      </c>
      <c r="AY2" s="113" t="s">
        <v>579</v>
      </c>
      <c r="AZ2" s="113" t="s">
        <v>605</v>
      </c>
      <c r="BA2" s="113" t="s">
        <v>606</v>
      </c>
      <c r="BB2" s="113" t="s">
        <v>582</v>
      </c>
      <c r="BD2" s="114" t="s">
        <v>607</v>
      </c>
      <c r="BE2" s="114" t="s">
        <v>579</v>
      </c>
      <c r="BF2" s="114" t="s">
        <v>608</v>
      </c>
      <c r="BG2" s="114" t="s">
        <v>609</v>
      </c>
      <c r="BH2" s="114" t="s">
        <v>582</v>
      </c>
      <c r="BJ2" s="115" t="s">
        <v>610</v>
      </c>
      <c r="BK2" s="115" t="s">
        <v>579</v>
      </c>
      <c r="BL2" s="115" t="s">
        <v>611</v>
      </c>
      <c r="BM2" s="115" t="s">
        <v>612</v>
      </c>
      <c r="BN2" s="115" t="s">
        <v>582</v>
      </c>
      <c r="BO2" s="116"/>
      <c r="BP2" s="117" t="s">
        <v>613</v>
      </c>
      <c r="BQ2" s="117" t="s">
        <v>579</v>
      </c>
      <c r="BR2" s="117" t="s">
        <v>614</v>
      </c>
      <c r="BS2" s="117" t="s">
        <v>612</v>
      </c>
      <c r="BT2" s="117" t="s">
        <v>582</v>
      </c>
    </row>
    <row r="3" spans="1:73" x14ac:dyDescent="0.35">
      <c r="A3" s="118" t="s">
        <v>615</v>
      </c>
      <c r="B3" s="119">
        <v>33078525.530000001</v>
      </c>
      <c r="C3" s="119">
        <v>147582386.16</v>
      </c>
      <c r="D3" s="119">
        <v>12298532.18</v>
      </c>
      <c r="E3" s="120">
        <f>+B3-D3</f>
        <v>20779993.350000001</v>
      </c>
      <c r="F3" s="121">
        <f>+C3-D3</f>
        <v>135283853.97999999</v>
      </c>
      <c r="H3" s="119">
        <v>27013993.140000001</v>
      </c>
      <c r="I3" s="121">
        <f t="shared" ref="I3:I18" si="0">+F3</f>
        <v>135283853.97999999</v>
      </c>
      <c r="J3" s="119">
        <v>12298532.18</v>
      </c>
      <c r="K3" s="120">
        <f>+H3-J3</f>
        <v>14715460.960000001</v>
      </c>
      <c r="L3" s="119">
        <f>+I3-J3</f>
        <v>122985321.79999998</v>
      </c>
      <c r="N3" s="119">
        <v>13321100.98</v>
      </c>
      <c r="O3" s="121">
        <f>+L3</f>
        <v>122985321.79999998</v>
      </c>
      <c r="P3" s="119">
        <v>12298532.18</v>
      </c>
      <c r="Q3" s="120">
        <f>+N3-P3</f>
        <v>1022568.8000000007</v>
      </c>
      <c r="R3" s="119">
        <f>+O3-P3</f>
        <v>110686789.61999997</v>
      </c>
      <c r="T3" s="119">
        <v>25479910.149999999</v>
      </c>
      <c r="U3" s="121">
        <f>+R3</f>
        <v>110686789.61999997</v>
      </c>
      <c r="V3" s="119">
        <v>12298532.18</v>
      </c>
      <c r="W3" s="120">
        <f>+T3-V3</f>
        <v>13181377.969999999</v>
      </c>
      <c r="X3" s="119">
        <f>+U3-V3</f>
        <v>98388257.439999968</v>
      </c>
      <c r="Z3" s="119">
        <v>31478358.52</v>
      </c>
      <c r="AA3" s="121">
        <f>+X3</f>
        <v>98388257.439999968</v>
      </c>
      <c r="AB3" s="119">
        <v>12298532.18</v>
      </c>
      <c r="AC3" s="120">
        <f>+Z3-AB3</f>
        <v>19179826.34</v>
      </c>
      <c r="AD3" s="119">
        <f>+AA3-AB3</f>
        <v>86089725.259999961</v>
      </c>
      <c r="AF3" s="119">
        <v>25255557.969999999</v>
      </c>
      <c r="AG3" s="121">
        <f>+AD3</f>
        <v>86089725.259999961</v>
      </c>
      <c r="AH3" s="119">
        <v>12298532.18</v>
      </c>
      <c r="AI3" s="120">
        <f>+AF3-AH3</f>
        <v>12957025.789999999</v>
      </c>
      <c r="AJ3" s="119">
        <f>+AG3-AH3</f>
        <v>73791193.079999954</v>
      </c>
      <c r="AL3" s="119"/>
      <c r="AM3" s="121">
        <f>+AJ3</f>
        <v>73791193.079999954</v>
      </c>
      <c r="AN3" s="119"/>
      <c r="AO3" s="120">
        <f>+AL3-AN3</f>
        <v>0</v>
      </c>
      <c r="AP3" s="119">
        <f>+AM3-AN3</f>
        <v>73791193.079999954</v>
      </c>
      <c r="AR3" s="119"/>
      <c r="AS3" s="121">
        <f>+AP3</f>
        <v>73791193.079999954</v>
      </c>
      <c r="AT3" s="119"/>
      <c r="AU3" s="120">
        <f>+AR3-AT3</f>
        <v>0</v>
      </c>
      <c r="AV3" s="119">
        <f>+AS3-AT3</f>
        <v>73791193.079999954</v>
      </c>
      <c r="AX3" s="119"/>
      <c r="AY3" s="121">
        <f>+AV3</f>
        <v>73791193.079999954</v>
      </c>
      <c r="AZ3" s="119"/>
      <c r="BA3" s="120">
        <f>+AX3-AZ3</f>
        <v>0</v>
      </c>
      <c r="BB3" s="119">
        <f>+AY3-AZ3</f>
        <v>73791193.079999954</v>
      </c>
      <c r="BD3" s="119"/>
      <c r="BE3" s="121">
        <f>+BB3</f>
        <v>73791193.079999954</v>
      </c>
      <c r="BF3" s="119"/>
      <c r="BG3" s="120">
        <f>+BD3-BF3</f>
        <v>0</v>
      </c>
      <c r="BH3" s="119">
        <f>+BE3-BF3</f>
        <v>73791193.079999954</v>
      </c>
      <c r="BJ3" s="119"/>
      <c r="BK3" s="121">
        <f>+BH3</f>
        <v>73791193.079999954</v>
      </c>
      <c r="BL3" s="119"/>
      <c r="BM3" s="120">
        <f>+BJ3-BL3</f>
        <v>0</v>
      </c>
      <c r="BN3" s="119">
        <f>+BK3-BL3</f>
        <v>73791193.079999954</v>
      </c>
      <c r="BO3" s="122"/>
      <c r="BP3" s="119"/>
      <c r="BQ3" s="121"/>
      <c r="BR3" s="119"/>
      <c r="BS3" s="120">
        <f>+BP3-BR3</f>
        <v>0</v>
      </c>
      <c r="BT3" s="119">
        <f>+BQ3-BR3</f>
        <v>0</v>
      </c>
      <c r="BU3" s="123">
        <f>+E3+K3+Q3+W3+AC3+AI3+AO3+AU3+BA3+BG3+BM3+BS3</f>
        <v>81836253.210000008</v>
      </c>
    </row>
    <row r="4" spans="1:73" x14ac:dyDescent="0.35">
      <c r="A4" s="118" t="s">
        <v>616</v>
      </c>
      <c r="B4" s="119">
        <v>9909552.6400000006</v>
      </c>
      <c r="C4" s="119">
        <v>47991887.780000001</v>
      </c>
      <c r="D4" s="119">
        <v>3999323.98</v>
      </c>
      <c r="E4" s="120">
        <f t="shared" ref="E4:E18" si="1">+B4-D4</f>
        <v>5910228.6600000001</v>
      </c>
      <c r="F4" s="121">
        <f t="shared" ref="F4:F18" si="2">+C4-D4</f>
        <v>43992563.800000004</v>
      </c>
      <c r="H4" s="119">
        <v>7503189.0199999996</v>
      </c>
      <c r="I4" s="121">
        <f t="shared" si="0"/>
        <v>43992563.800000004</v>
      </c>
      <c r="J4" s="119">
        <v>3999323.98</v>
      </c>
      <c r="K4" s="120">
        <f t="shared" ref="K4:K18" si="3">+H4-J4</f>
        <v>3503865.0399999996</v>
      </c>
      <c r="L4" s="119">
        <f t="shared" ref="L4:L18" si="4">+I4-J4</f>
        <v>39993239.820000008</v>
      </c>
      <c r="N4" s="119">
        <v>5820280.21</v>
      </c>
      <c r="O4" s="121">
        <f t="shared" ref="O4:O18" si="5">+L4</f>
        <v>39993239.820000008</v>
      </c>
      <c r="P4" s="119">
        <v>3999323.98</v>
      </c>
      <c r="Q4" s="120">
        <f t="shared" ref="Q4:Q11" si="6">+N4-P4</f>
        <v>1820956.23</v>
      </c>
      <c r="R4" s="119">
        <f t="shared" ref="R4:R18" si="7">+O4-P4</f>
        <v>35993915.840000011</v>
      </c>
      <c r="T4" s="119">
        <v>5871876.0899999999</v>
      </c>
      <c r="U4" s="121">
        <f t="shared" ref="U4:U18" si="8">+R4</f>
        <v>35993915.840000011</v>
      </c>
      <c r="V4" s="119">
        <v>3999323.98</v>
      </c>
      <c r="W4" s="120">
        <f t="shared" ref="W4:W11" si="9">+T4-V4</f>
        <v>1872552.1099999999</v>
      </c>
      <c r="X4" s="119">
        <f t="shared" ref="X4:X18" si="10">+U4-V4</f>
        <v>31994591.860000011</v>
      </c>
      <c r="Z4" s="119">
        <v>2602202.56</v>
      </c>
      <c r="AA4" s="121">
        <f t="shared" ref="AA4:AA18" si="11">+X4</f>
        <v>31994591.860000011</v>
      </c>
      <c r="AB4" s="119">
        <v>2602202.56</v>
      </c>
      <c r="AC4" s="120">
        <f>+Z4-AB4</f>
        <v>0</v>
      </c>
      <c r="AD4" s="119">
        <f t="shared" ref="AD4:AD18" si="12">+AA4-AB4</f>
        <v>29392389.300000012</v>
      </c>
      <c r="AF4" s="119">
        <v>4014490.95</v>
      </c>
      <c r="AG4" s="121">
        <f t="shared" ref="AG4:AG18" si="13">+AD4</f>
        <v>29392389.300000012</v>
      </c>
      <c r="AH4" s="119">
        <v>4014490.95</v>
      </c>
      <c r="AI4" s="120">
        <f t="shared" ref="AI4:AI11" si="14">+AF4-AH4</f>
        <v>0</v>
      </c>
      <c r="AJ4" s="119">
        <f t="shared" ref="AJ4:AJ18" si="15">+AG4-AH4</f>
        <v>25377898.350000013</v>
      </c>
      <c r="AL4" s="119">
        <f>AF4+Z4</f>
        <v>6616693.5099999998</v>
      </c>
      <c r="AM4" s="121">
        <f t="shared" ref="AM4:AM18" si="16">+AJ4</f>
        <v>25377898.350000013</v>
      </c>
      <c r="AN4" s="119"/>
      <c r="AO4" s="120">
        <f t="shared" ref="AO4:AO11" si="17">+AL4-AN4</f>
        <v>6616693.5099999998</v>
      </c>
      <c r="AP4" s="119">
        <f t="shared" ref="AP4:AP18" si="18">+AM4-AN4</f>
        <v>25377898.350000013</v>
      </c>
      <c r="AR4" s="119"/>
      <c r="AS4" s="121">
        <f t="shared" ref="AS4:AS18" si="19">+AP4</f>
        <v>25377898.350000013</v>
      </c>
      <c r="AT4" s="119"/>
      <c r="AU4" s="120">
        <f t="shared" ref="AU4:AU11" si="20">+AR4-AT4</f>
        <v>0</v>
      </c>
      <c r="AV4" s="119">
        <f t="shared" ref="AV4:AV18" si="21">+AS4-AT4</f>
        <v>25377898.350000013</v>
      </c>
      <c r="AX4" s="119"/>
      <c r="AY4" s="121">
        <f t="shared" ref="AY4:AY18" si="22">+AV4</f>
        <v>25377898.350000013</v>
      </c>
      <c r="AZ4" s="119"/>
      <c r="BA4" s="120">
        <f t="shared" ref="BA4:BA11" si="23">+AX4-AZ4</f>
        <v>0</v>
      </c>
      <c r="BB4" s="119">
        <f t="shared" ref="BB4:BB18" si="24">+AY4-AZ4</f>
        <v>25377898.350000013</v>
      </c>
      <c r="BD4" s="119"/>
      <c r="BE4" s="121">
        <f t="shared" ref="BE4:BE18" si="25">+BB4</f>
        <v>25377898.350000013</v>
      </c>
      <c r="BF4" s="119"/>
      <c r="BG4" s="120">
        <f t="shared" ref="BG4:BG11" si="26">+BD4-BF4</f>
        <v>0</v>
      </c>
      <c r="BH4" s="119">
        <f t="shared" ref="BH4:BH18" si="27">+BE4-BF4</f>
        <v>25377898.350000013</v>
      </c>
      <c r="BJ4" s="119"/>
      <c r="BK4" s="121">
        <f t="shared" ref="BK4:BK18" si="28">+BH4</f>
        <v>25377898.350000013</v>
      </c>
      <c r="BL4" s="119"/>
      <c r="BM4" s="120">
        <f t="shared" ref="BM4:BM11" si="29">+BJ4-BL4</f>
        <v>0</v>
      </c>
      <c r="BN4" s="119">
        <f t="shared" ref="BN4:BN10" si="30">+BK4-BL4</f>
        <v>25377898.350000013</v>
      </c>
      <c r="BO4" s="122"/>
      <c r="BP4" s="119"/>
      <c r="BQ4" s="121"/>
      <c r="BR4" s="119"/>
      <c r="BS4" s="120">
        <f t="shared" ref="BS4:BS11" si="31">+BP4-BR4</f>
        <v>0</v>
      </c>
      <c r="BT4" s="119">
        <f t="shared" ref="BT4:BT10" si="32">+BQ4-BR4</f>
        <v>0</v>
      </c>
      <c r="BU4" s="123">
        <f t="shared" ref="BU4:BU19" si="33">+E4+K4+Q4+W4+AC4+AI4+AO4+AU4+BA4+BG4+BM4+BS4</f>
        <v>19724295.549999997</v>
      </c>
    </row>
    <row r="5" spans="1:73" x14ac:dyDescent="0.35">
      <c r="A5" s="118" t="s">
        <v>617</v>
      </c>
      <c r="B5" s="119">
        <v>1144205.03</v>
      </c>
      <c r="C5" s="119">
        <v>6001157.6500000004</v>
      </c>
      <c r="D5" s="119">
        <v>500096.47</v>
      </c>
      <c r="E5" s="120">
        <f t="shared" si="1"/>
        <v>644108.56000000006</v>
      </c>
      <c r="F5" s="121">
        <f t="shared" si="2"/>
        <v>5501061.1800000006</v>
      </c>
      <c r="H5" s="119">
        <v>1147385.33</v>
      </c>
      <c r="I5" s="121">
        <f t="shared" si="0"/>
        <v>5501061.1800000006</v>
      </c>
      <c r="J5" s="119">
        <v>500096.47</v>
      </c>
      <c r="K5" s="120">
        <f t="shared" si="3"/>
        <v>647288.8600000001</v>
      </c>
      <c r="L5" s="119">
        <f t="shared" si="4"/>
        <v>5000964.7100000009</v>
      </c>
      <c r="N5" s="119">
        <v>1087083.68</v>
      </c>
      <c r="O5" s="121">
        <f t="shared" si="5"/>
        <v>5000964.7100000009</v>
      </c>
      <c r="P5" s="119">
        <v>500096.47</v>
      </c>
      <c r="Q5" s="120">
        <f t="shared" si="6"/>
        <v>586987.21</v>
      </c>
      <c r="R5" s="119">
        <f t="shared" si="7"/>
        <v>4500868.2400000012</v>
      </c>
      <c r="T5" s="119">
        <v>1078105.53</v>
      </c>
      <c r="U5" s="121">
        <f t="shared" si="8"/>
        <v>4500868.2400000012</v>
      </c>
      <c r="V5" s="119">
        <v>500096.47</v>
      </c>
      <c r="W5" s="120">
        <f t="shared" si="9"/>
        <v>578009.06000000006</v>
      </c>
      <c r="X5" s="119">
        <f t="shared" si="10"/>
        <v>4000771.7700000014</v>
      </c>
      <c r="Z5" s="119">
        <v>1002686</v>
      </c>
      <c r="AA5" s="121">
        <f t="shared" si="11"/>
        <v>4000771.7700000014</v>
      </c>
      <c r="AB5" s="119">
        <v>500096.47</v>
      </c>
      <c r="AC5" s="120">
        <f t="shared" ref="AC5:AC10" si="34">+Z5-AB5</f>
        <v>502589.53</v>
      </c>
      <c r="AD5" s="119">
        <f t="shared" si="12"/>
        <v>3500675.3000000017</v>
      </c>
      <c r="AF5" s="119">
        <v>1034752.51</v>
      </c>
      <c r="AG5" s="121">
        <f t="shared" si="13"/>
        <v>3500675.3000000017</v>
      </c>
      <c r="AH5" s="119">
        <v>500096.47</v>
      </c>
      <c r="AI5" s="120">
        <f t="shared" si="14"/>
        <v>534656.04</v>
      </c>
      <c r="AJ5" s="119">
        <f t="shared" si="15"/>
        <v>3000578.8300000019</v>
      </c>
      <c r="AL5" s="119"/>
      <c r="AM5" s="121">
        <f t="shared" si="16"/>
        <v>3000578.8300000019</v>
      </c>
      <c r="AN5" s="119"/>
      <c r="AO5" s="120">
        <f t="shared" si="17"/>
        <v>0</v>
      </c>
      <c r="AP5" s="119">
        <f t="shared" si="18"/>
        <v>3000578.8300000019</v>
      </c>
      <c r="AR5" s="119"/>
      <c r="AS5" s="121">
        <f t="shared" si="19"/>
        <v>3000578.8300000019</v>
      </c>
      <c r="AT5" s="119"/>
      <c r="AU5" s="120">
        <f t="shared" si="20"/>
        <v>0</v>
      </c>
      <c r="AV5" s="119">
        <f t="shared" si="21"/>
        <v>3000578.8300000019</v>
      </c>
      <c r="AX5" s="119"/>
      <c r="AY5" s="121">
        <f t="shared" si="22"/>
        <v>3000578.8300000019</v>
      </c>
      <c r="AZ5" s="119"/>
      <c r="BA5" s="120">
        <f t="shared" si="23"/>
        <v>0</v>
      </c>
      <c r="BB5" s="119">
        <f t="shared" si="24"/>
        <v>3000578.8300000019</v>
      </c>
      <c r="BD5" s="119"/>
      <c r="BE5" s="121">
        <f t="shared" si="25"/>
        <v>3000578.8300000019</v>
      </c>
      <c r="BF5" s="119"/>
      <c r="BG5" s="120">
        <f t="shared" si="26"/>
        <v>0</v>
      </c>
      <c r="BH5" s="119">
        <f t="shared" si="27"/>
        <v>3000578.8300000019</v>
      </c>
      <c r="BJ5" s="119"/>
      <c r="BK5" s="121">
        <f t="shared" si="28"/>
        <v>3000578.8300000019</v>
      </c>
      <c r="BL5" s="119"/>
      <c r="BM5" s="120">
        <f t="shared" si="29"/>
        <v>0</v>
      </c>
      <c r="BN5" s="119">
        <f t="shared" si="30"/>
        <v>3000578.8300000019</v>
      </c>
      <c r="BO5" s="122"/>
      <c r="BP5" s="119"/>
      <c r="BQ5" s="121"/>
      <c r="BR5" s="119"/>
      <c r="BS5" s="120">
        <f t="shared" si="31"/>
        <v>0</v>
      </c>
      <c r="BT5" s="119">
        <f t="shared" si="32"/>
        <v>0</v>
      </c>
      <c r="BU5" s="123">
        <f t="shared" si="33"/>
        <v>3493639.2600000007</v>
      </c>
    </row>
    <row r="6" spans="1:73" x14ac:dyDescent="0.35">
      <c r="A6" s="118" t="s">
        <v>618</v>
      </c>
      <c r="B6" s="119">
        <v>829822.02</v>
      </c>
      <c r="C6" s="119">
        <v>5587715.3799999999</v>
      </c>
      <c r="D6" s="119">
        <v>465642.95</v>
      </c>
      <c r="E6" s="120">
        <f t="shared" si="1"/>
        <v>364179.07</v>
      </c>
      <c r="F6" s="121">
        <f t="shared" si="2"/>
        <v>5122072.43</v>
      </c>
      <c r="H6" s="119">
        <v>1038641.99</v>
      </c>
      <c r="I6" s="121">
        <f t="shared" si="0"/>
        <v>5122072.43</v>
      </c>
      <c r="J6" s="119">
        <v>465642.95</v>
      </c>
      <c r="K6" s="120">
        <f t="shared" si="3"/>
        <v>572999.04</v>
      </c>
      <c r="L6" s="119">
        <f t="shared" si="4"/>
        <v>4656429.4799999995</v>
      </c>
      <c r="N6" s="119">
        <v>941026.91</v>
      </c>
      <c r="O6" s="121">
        <f t="shared" si="5"/>
        <v>4656429.4799999995</v>
      </c>
      <c r="P6" s="119">
        <v>465642.95</v>
      </c>
      <c r="Q6" s="120">
        <f t="shared" si="6"/>
        <v>475383.96</v>
      </c>
      <c r="R6" s="119">
        <f t="shared" si="7"/>
        <v>4190786.5299999993</v>
      </c>
      <c r="T6" s="119">
        <v>844874.85</v>
      </c>
      <c r="U6" s="121">
        <f t="shared" si="8"/>
        <v>4190786.5299999993</v>
      </c>
      <c r="V6" s="119">
        <v>465642.95</v>
      </c>
      <c r="W6" s="120">
        <f t="shared" si="9"/>
        <v>379231.89999999997</v>
      </c>
      <c r="X6" s="119">
        <f t="shared" si="10"/>
        <v>3725143.5799999991</v>
      </c>
      <c r="Z6" s="119">
        <v>834246.79</v>
      </c>
      <c r="AA6" s="121">
        <f t="shared" si="11"/>
        <v>3725143.5799999991</v>
      </c>
      <c r="AB6" s="119">
        <v>465642.95</v>
      </c>
      <c r="AC6" s="120">
        <f t="shared" si="34"/>
        <v>368603.84</v>
      </c>
      <c r="AD6" s="119">
        <f t="shared" si="12"/>
        <v>3259500.629999999</v>
      </c>
      <c r="AF6" s="119">
        <v>806426.19</v>
      </c>
      <c r="AG6" s="121">
        <f t="shared" si="13"/>
        <v>3259500.629999999</v>
      </c>
      <c r="AH6" s="119">
        <v>465642.95</v>
      </c>
      <c r="AI6" s="120">
        <f t="shared" si="14"/>
        <v>340783.23999999993</v>
      </c>
      <c r="AJ6" s="119">
        <f t="shared" si="15"/>
        <v>2793857.6799999988</v>
      </c>
      <c r="AL6" s="119"/>
      <c r="AM6" s="121">
        <f t="shared" si="16"/>
        <v>2793857.6799999988</v>
      </c>
      <c r="AN6" s="119"/>
      <c r="AO6" s="120">
        <f t="shared" si="17"/>
        <v>0</v>
      </c>
      <c r="AP6" s="119">
        <f t="shared" si="18"/>
        <v>2793857.6799999988</v>
      </c>
      <c r="AR6" s="119"/>
      <c r="AS6" s="121">
        <f t="shared" si="19"/>
        <v>2793857.6799999988</v>
      </c>
      <c r="AT6" s="119"/>
      <c r="AU6" s="120">
        <f t="shared" si="20"/>
        <v>0</v>
      </c>
      <c r="AV6" s="119">
        <f t="shared" si="21"/>
        <v>2793857.6799999988</v>
      </c>
      <c r="AX6" s="119"/>
      <c r="AY6" s="121">
        <f t="shared" si="22"/>
        <v>2793857.6799999988</v>
      </c>
      <c r="AZ6" s="119"/>
      <c r="BA6" s="120">
        <f t="shared" si="23"/>
        <v>0</v>
      </c>
      <c r="BB6" s="119">
        <f t="shared" si="24"/>
        <v>2793857.6799999988</v>
      </c>
      <c r="BD6" s="119"/>
      <c r="BE6" s="121">
        <f t="shared" si="25"/>
        <v>2793857.6799999988</v>
      </c>
      <c r="BF6" s="119"/>
      <c r="BG6" s="120">
        <f t="shared" si="26"/>
        <v>0</v>
      </c>
      <c r="BH6" s="119">
        <f t="shared" si="27"/>
        <v>2793857.6799999988</v>
      </c>
      <c r="BJ6" s="119"/>
      <c r="BK6" s="121">
        <f t="shared" si="28"/>
        <v>2793857.6799999988</v>
      </c>
      <c r="BL6" s="119"/>
      <c r="BM6" s="120">
        <f t="shared" si="29"/>
        <v>0</v>
      </c>
      <c r="BN6" s="119">
        <f t="shared" si="30"/>
        <v>2793857.6799999988</v>
      </c>
      <c r="BO6" s="122"/>
      <c r="BP6" s="119"/>
      <c r="BQ6" s="121"/>
      <c r="BR6" s="119"/>
      <c r="BS6" s="120">
        <f t="shared" si="31"/>
        <v>0</v>
      </c>
      <c r="BT6" s="119">
        <f t="shared" si="32"/>
        <v>0</v>
      </c>
      <c r="BU6" s="123">
        <f t="shared" si="33"/>
        <v>2501181.0499999998</v>
      </c>
    </row>
    <row r="7" spans="1:73" x14ac:dyDescent="0.35">
      <c r="A7" s="124" t="s">
        <v>619</v>
      </c>
      <c r="B7" s="119">
        <v>936058.68</v>
      </c>
      <c r="C7" s="119">
        <v>5197965.34</v>
      </c>
      <c r="D7" s="119">
        <v>433163.78</v>
      </c>
      <c r="E7" s="120">
        <f t="shared" si="1"/>
        <v>502894.9</v>
      </c>
      <c r="F7" s="121">
        <f t="shared" si="2"/>
        <v>4764801.5599999996</v>
      </c>
      <c r="H7" s="119">
        <v>1080162.68</v>
      </c>
      <c r="I7" s="121">
        <f t="shared" si="0"/>
        <v>4764801.5599999996</v>
      </c>
      <c r="J7" s="119">
        <v>433163.78</v>
      </c>
      <c r="K7" s="120">
        <f t="shared" si="3"/>
        <v>646998.89999999991</v>
      </c>
      <c r="L7" s="119">
        <f t="shared" si="4"/>
        <v>4331637.7799999993</v>
      </c>
      <c r="N7" s="119">
        <v>743347.21</v>
      </c>
      <c r="O7" s="121">
        <f t="shared" si="5"/>
        <v>4331637.7799999993</v>
      </c>
      <c r="P7" s="119">
        <v>433163.78</v>
      </c>
      <c r="Q7" s="120">
        <f t="shared" si="6"/>
        <v>310183.42999999993</v>
      </c>
      <c r="R7" s="119">
        <f t="shared" si="7"/>
        <v>3898473.9999999991</v>
      </c>
      <c r="T7" s="119">
        <v>534040.63</v>
      </c>
      <c r="U7" s="121">
        <f t="shared" si="8"/>
        <v>3898473.9999999991</v>
      </c>
      <c r="V7" s="119">
        <v>433163.78</v>
      </c>
      <c r="W7" s="120">
        <f t="shared" si="9"/>
        <v>100876.84999999998</v>
      </c>
      <c r="X7" s="119">
        <f t="shared" si="10"/>
        <v>3465310.2199999988</v>
      </c>
      <c r="Z7" s="119">
        <v>934390.77</v>
      </c>
      <c r="AA7" s="121">
        <f t="shared" si="11"/>
        <v>3465310.2199999988</v>
      </c>
      <c r="AB7" s="119">
        <v>433163.78</v>
      </c>
      <c r="AC7" s="120">
        <f t="shared" si="34"/>
        <v>501226.99</v>
      </c>
      <c r="AD7" s="119">
        <f t="shared" si="12"/>
        <v>3032146.4399999985</v>
      </c>
      <c r="AF7" s="119">
        <v>741060.46</v>
      </c>
      <c r="AG7" s="121">
        <f t="shared" si="13"/>
        <v>3032146.4399999985</v>
      </c>
      <c r="AH7" s="119">
        <v>433163.78</v>
      </c>
      <c r="AI7" s="120">
        <f t="shared" si="14"/>
        <v>307896.67999999993</v>
      </c>
      <c r="AJ7" s="119">
        <f t="shared" si="15"/>
        <v>2598982.6599999983</v>
      </c>
      <c r="AL7" s="119"/>
      <c r="AM7" s="121">
        <f t="shared" si="16"/>
        <v>2598982.6599999983</v>
      </c>
      <c r="AN7" s="119"/>
      <c r="AO7" s="120">
        <f t="shared" si="17"/>
        <v>0</v>
      </c>
      <c r="AP7" s="119">
        <f t="shared" si="18"/>
        <v>2598982.6599999983</v>
      </c>
      <c r="AR7" s="119"/>
      <c r="AS7" s="121">
        <f t="shared" si="19"/>
        <v>2598982.6599999983</v>
      </c>
      <c r="AT7" s="119"/>
      <c r="AU7" s="120">
        <f t="shared" si="20"/>
        <v>0</v>
      </c>
      <c r="AV7" s="119">
        <f t="shared" si="21"/>
        <v>2598982.6599999983</v>
      </c>
      <c r="AX7" s="119"/>
      <c r="AY7" s="121">
        <f t="shared" si="22"/>
        <v>2598982.6599999983</v>
      </c>
      <c r="AZ7" s="119"/>
      <c r="BA7" s="120">
        <f t="shared" si="23"/>
        <v>0</v>
      </c>
      <c r="BB7" s="119">
        <f t="shared" si="24"/>
        <v>2598982.6599999983</v>
      </c>
      <c r="BD7" s="119"/>
      <c r="BE7" s="121">
        <f t="shared" si="25"/>
        <v>2598982.6599999983</v>
      </c>
      <c r="BF7" s="119"/>
      <c r="BG7" s="120">
        <f t="shared" si="26"/>
        <v>0</v>
      </c>
      <c r="BH7" s="119">
        <f t="shared" si="27"/>
        <v>2598982.6599999983</v>
      </c>
      <c r="BJ7" s="119"/>
      <c r="BK7" s="121">
        <f t="shared" si="28"/>
        <v>2598982.6599999983</v>
      </c>
      <c r="BL7" s="119"/>
      <c r="BM7" s="120">
        <f t="shared" si="29"/>
        <v>0</v>
      </c>
      <c r="BN7" s="119">
        <f t="shared" si="30"/>
        <v>2598982.6599999983</v>
      </c>
      <c r="BO7" s="122"/>
      <c r="BP7" s="119"/>
      <c r="BQ7" s="121"/>
      <c r="BR7" s="119"/>
      <c r="BS7" s="120">
        <f t="shared" si="31"/>
        <v>0</v>
      </c>
      <c r="BT7" s="119">
        <f t="shared" si="32"/>
        <v>0</v>
      </c>
      <c r="BU7" s="123">
        <f t="shared" si="33"/>
        <v>2370077.7499999995</v>
      </c>
    </row>
    <row r="8" spans="1:73" x14ac:dyDescent="0.35">
      <c r="A8" s="124" t="s">
        <v>620</v>
      </c>
      <c r="B8" s="119">
        <v>584627.49</v>
      </c>
      <c r="C8" s="119">
        <v>3046825.85</v>
      </c>
      <c r="D8" s="119">
        <v>253902.15</v>
      </c>
      <c r="E8" s="120">
        <f t="shared" si="1"/>
        <v>330725.33999999997</v>
      </c>
      <c r="F8" s="121">
        <f t="shared" si="2"/>
        <v>2792923.7</v>
      </c>
      <c r="H8" s="119">
        <v>844477.02</v>
      </c>
      <c r="I8" s="121">
        <f t="shared" si="0"/>
        <v>2792923.7</v>
      </c>
      <c r="J8" s="119">
        <v>253902.15</v>
      </c>
      <c r="K8" s="120">
        <f t="shared" si="3"/>
        <v>590574.87</v>
      </c>
      <c r="L8" s="119">
        <f t="shared" si="4"/>
        <v>2539021.5500000003</v>
      </c>
      <c r="N8" s="119">
        <v>260605.4</v>
      </c>
      <c r="O8" s="121">
        <f t="shared" si="5"/>
        <v>2539021.5500000003</v>
      </c>
      <c r="P8" s="119">
        <v>253902.16</v>
      </c>
      <c r="Q8" s="120">
        <f t="shared" si="6"/>
        <v>6703.2399999999907</v>
      </c>
      <c r="R8" s="119">
        <f t="shared" si="7"/>
        <v>2285119.39</v>
      </c>
      <c r="T8" s="119">
        <v>617841.81999999995</v>
      </c>
      <c r="U8" s="121">
        <f t="shared" si="8"/>
        <v>2285119.39</v>
      </c>
      <c r="V8" s="119">
        <v>253902.15</v>
      </c>
      <c r="W8" s="120">
        <f t="shared" si="9"/>
        <v>363939.66999999993</v>
      </c>
      <c r="X8" s="119">
        <f t="shared" si="10"/>
        <v>2031217.2400000002</v>
      </c>
      <c r="Z8" s="119">
        <v>463902.28</v>
      </c>
      <c r="AA8" s="121">
        <f t="shared" si="11"/>
        <v>2031217.2400000002</v>
      </c>
      <c r="AB8" s="119">
        <v>253902.16</v>
      </c>
      <c r="AC8" s="120">
        <f t="shared" si="34"/>
        <v>210000.12000000002</v>
      </c>
      <c r="AD8" s="119">
        <f t="shared" si="12"/>
        <v>1777315.0800000003</v>
      </c>
      <c r="AF8" s="119">
        <v>306034.37</v>
      </c>
      <c r="AG8" s="121">
        <f t="shared" si="13"/>
        <v>1777315.0800000003</v>
      </c>
      <c r="AH8" s="119">
        <v>253902.15</v>
      </c>
      <c r="AI8" s="120">
        <f t="shared" si="14"/>
        <v>52132.22</v>
      </c>
      <c r="AJ8" s="119">
        <f t="shared" si="15"/>
        <v>1523412.9300000004</v>
      </c>
      <c r="AL8" s="119"/>
      <c r="AM8" s="121">
        <f t="shared" si="16"/>
        <v>1523412.9300000004</v>
      </c>
      <c r="AN8" s="119"/>
      <c r="AO8" s="120">
        <f t="shared" si="17"/>
        <v>0</v>
      </c>
      <c r="AP8" s="119">
        <f t="shared" si="18"/>
        <v>1523412.9300000004</v>
      </c>
      <c r="AR8" s="119"/>
      <c r="AS8" s="121">
        <f t="shared" si="19"/>
        <v>1523412.9300000004</v>
      </c>
      <c r="AT8" s="119"/>
      <c r="AU8" s="120">
        <f t="shared" si="20"/>
        <v>0</v>
      </c>
      <c r="AV8" s="119">
        <f t="shared" si="21"/>
        <v>1523412.9300000004</v>
      </c>
      <c r="AX8" s="119"/>
      <c r="AY8" s="121">
        <f t="shared" si="22"/>
        <v>1523412.9300000004</v>
      </c>
      <c r="AZ8" s="119"/>
      <c r="BA8" s="120">
        <f t="shared" si="23"/>
        <v>0</v>
      </c>
      <c r="BB8" s="119">
        <f t="shared" si="24"/>
        <v>1523412.9300000004</v>
      </c>
      <c r="BD8" s="119"/>
      <c r="BE8" s="121">
        <f t="shared" si="25"/>
        <v>1523412.9300000004</v>
      </c>
      <c r="BF8" s="119"/>
      <c r="BG8" s="120">
        <f t="shared" si="26"/>
        <v>0</v>
      </c>
      <c r="BH8" s="119">
        <f t="shared" si="27"/>
        <v>1523412.9300000004</v>
      </c>
      <c r="BJ8" s="119"/>
      <c r="BK8" s="121">
        <f t="shared" si="28"/>
        <v>1523412.9300000004</v>
      </c>
      <c r="BL8" s="119"/>
      <c r="BM8" s="120">
        <f t="shared" si="29"/>
        <v>0</v>
      </c>
      <c r="BN8" s="119">
        <f t="shared" si="30"/>
        <v>1523412.9300000004</v>
      </c>
      <c r="BO8" s="122"/>
      <c r="BP8" s="119"/>
      <c r="BQ8" s="121"/>
      <c r="BR8" s="119"/>
      <c r="BS8" s="120">
        <f t="shared" si="31"/>
        <v>0</v>
      </c>
      <c r="BT8" s="119">
        <f t="shared" si="32"/>
        <v>0</v>
      </c>
      <c r="BU8" s="123">
        <f t="shared" si="33"/>
        <v>1554075.46</v>
      </c>
    </row>
    <row r="9" spans="1:73" x14ac:dyDescent="0.35">
      <c r="A9" s="125" t="s">
        <v>621</v>
      </c>
      <c r="B9" s="119">
        <v>1859685.1</v>
      </c>
      <c r="C9" s="119">
        <v>8500264.5</v>
      </c>
      <c r="D9" s="119">
        <v>708355.38</v>
      </c>
      <c r="E9" s="120">
        <f t="shared" si="1"/>
        <v>1151329.7200000002</v>
      </c>
      <c r="F9" s="121">
        <f t="shared" si="2"/>
        <v>7791909.1200000001</v>
      </c>
      <c r="H9" s="119">
        <v>3935877.47</v>
      </c>
      <c r="I9" s="121">
        <f t="shared" si="0"/>
        <v>7791909.1200000001</v>
      </c>
      <c r="J9" s="119">
        <v>708355.37</v>
      </c>
      <c r="K9" s="120">
        <f>+H9-J9</f>
        <v>3227522.1</v>
      </c>
      <c r="L9" s="119">
        <f t="shared" si="4"/>
        <v>7083553.75</v>
      </c>
      <c r="N9" s="119">
        <v>2774567.09</v>
      </c>
      <c r="O9" s="121">
        <f>+L9</f>
        <v>7083553.75</v>
      </c>
      <c r="P9" s="119">
        <v>708355.38</v>
      </c>
      <c r="Q9" s="120">
        <f t="shared" si="6"/>
        <v>2066211.71</v>
      </c>
      <c r="R9" s="119">
        <f t="shared" si="7"/>
        <v>6375198.3700000001</v>
      </c>
      <c r="T9" s="119">
        <v>2197926.5299999998</v>
      </c>
      <c r="U9" s="121">
        <f t="shared" si="8"/>
        <v>6375198.3700000001</v>
      </c>
      <c r="V9" s="119">
        <v>708355.37</v>
      </c>
      <c r="W9" s="120">
        <f>+T9-V9</f>
        <v>1489571.1599999997</v>
      </c>
      <c r="X9" s="119">
        <f t="shared" si="10"/>
        <v>5666843</v>
      </c>
      <c r="Z9" s="119">
        <v>2156139.15</v>
      </c>
      <c r="AA9" s="121">
        <f t="shared" si="11"/>
        <v>5666843</v>
      </c>
      <c r="AB9" s="119">
        <v>708355.38</v>
      </c>
      <c r="AC9" s="120">
        <f t="shared" si="34"/>
        <v>1447783.77</v>
      </c>
      <c r="AD9" s="119">
        <f>+AA9-AB9</f>
        <v>4958487.62</v>
      </c>
      <c r="AF9" s="119">
        <v>2589200.52</v>
      </c>
      <c r="AG9" s="121">
        <f t="shared" si="13"/>
        <v>4958487.62</v>
      </c>
      <c r="AH9" s="119">
        <v>708355.37</v>
      </c>
      <c r="AI9" s="120">
        <f t="shared" si="14"/>
        <v>1880845.15</v>
      </c>
      <c r="AJ9" s="119">
        <f t="shared" si="15"/>
        <v>4250132.25</v>
      </c>
      <c r="AL9" s="119"/>
      <c r="AM9" s="121">
        <f t="shared" si="16"/>
        <v>4250132.25</v>
      </c>
      <c r="AN9" s="119"/>
      <c r="AO9" s="120">
        <f t="shared" si="17"/>
        <v>0</v>
      </c>
      <c r="AP9" s="119">
        <f t="shared" si="18"/>
        <v>4250132.25</v>
      </c>
      <c r="AR9" s="119"/>
      <c r="AS9" s="121">
        <f t="shared" si="19"/>
        <v>4250132.25</v>
      </c>
      <c r="AT9" s="119"/>
      <c r="AU9" s="120">
        <f t="shared" si="20"/>
        <v>0</v>
      </c>
      <c r="AV9" s="119">
        <f t="shared" si="21"/>
        <v>4250132.25</v>
      </c>
      <c r="AX9" s="119"/>
      <c r="AY9" s="121">
        <f t="shared" si="22"/>
        <v>4250132.25</v>
      </c>
      <c r="AZ9" s="119"/>
      <c r="BA9" s="120">
        <f t="shared" si="23"/>
        <v>0</v>
      </c>
      <c r="BB9" s="119">
        <f t="shared" si="24"/>
        <v>4250132.25</v>
      </c>
      <c r="BD9" s="119"/>
      <c r="BE9" s="121">
        <f t="shared" si="25"/>
        <v>4250132.25</v>
      </c>
      <c r="BF9" s="119"/>
      <c r="BG9" s="120">
        <f t="shared" si="26"/>
        <v>0</v>
      </c>
      <c r="BH9" s="119">
        <f t="shared" si="27"/>
        <v>4250132.25</v>
      </c>
      <c r="BJ9" s="119"/>
      <c r="BK9" s="121">
        <f t="shared" si="28"/>
        <v>4250132.25</v>
      </c>
      <c r="BL9" s="119"/>
      <c r="BM9" s="120">
        <f t="shared" si="29"/>
        <v>0</v>
      </c>
      <c r="BN9" s="119">
        <f t="shared" si="30"/>
        <v>4250132.25</v>
      </c>
      <c r="BO9" s="122"/>
      <c r="BP9" s="119"/>
      <c r="BQ9" s="121"/>
      <c r="BR9" s="119"/>
      <c r="BS9" s="120">
        <f t="shared" si="31"/>
        <v>0</v>
      </c>
      <c r="BT9" s="119">
        <f t="shared" si="32"/>
        <v>0</v>
      </c>
      <c r="BU9" s="123">
        <f t="shared" si="33"/>
        <v>11263263.609999999</v>
      </c>
    </row>
    <row r="10" spans="1:73" x14ac:dyDescent="0.35">
      <c r="A10" s="118" t="s">
        <v>622</v>
      </c>
      <c r="B10" s="119">
        <v>1227168.6399999999</v>
      </c>
      <c r="C10" s="119">
        <v>4329403.28</v>
      </c>
      <c r="D10" s="119">
        <v>360783.61</v>
      </c>
      <c r="E10" s="120">
        <f t="shared" si="1"/>
        <v>866385.02999999991</v>
      </c>
      <c r="F10" s="121">
        <f t="shared" si="2"/>
        <v>3968619.6700000004</v>
      </c>
      <c r="H10" s="119">
        <v>647307.73</v>
      </c>
      <c r="I10" s="121">
        <f t="shared" si="0"/>
        <v>3968619.6700000004</v>
      </c>
      <c r="J10" s="119">
        <v>360783.61</v>
      </c>
      <c r="K10" s="120">
        <f t="shared" si="3"/>
        <v>286524.12</v>
      </c>
      <c r="L10" s="119">
        <f t="shared" si="4"/>
        <v>3607836.0600000005</v>
      </c>
      <c r="N10" s="119">
        <v>1169571.79</v>
      </c>
      <c r="O10" s="121">
        <f t="shared" si="5"/>
        <v>3607836.0600000005</v>
      </c>
      <c r="P10" s="119">
        <v>360783.61</v>
      </c>
      <c r="Q10" s="120">
        <f t="shared" si="6"/>
        <v>808788.18</v>
      </c>
      <c r="R10" s="119">
        <f t="shared" si="7"/>
        <v>3247052.4500000007</v>
      </c>
      <c r="T10" s="119">
        <v>1033961.92</v>
      </c>
      <c r="U10" s="121">
        <f t="shared" si="8"/>
        <v>3247052.4500000007</v>
      </c>
      <c r="V10" s="119">
        <v>360783.61</v>
      </c>
      <c r="W10" s="120">
        <f t="shared" si="9"/>
        <v>673178.31</v>
      </c>
      <c r="X10" s="119">
        <f t="shared" si="10"/>
        <v>2886268.8400000008</v>
      </c>
      <c r="Z10" s="119">
        <v>900979.21</v>
      </c>
      <c r="AA10" s="121">
        <f t="shared" si="11"/>
        <v>2886268.8400000008</v>
      </c>
      <c r="AB10" s="119">
        <v>360783.61</v>
      </c>
      <c r="AC10" s="120">
        <f t="shared" si="34"/>
        <v>540195.6</v>
      </c>
      <c r="AD10" s="119">
        <f t="shared" si="12"/>
        <v>2525485.2300000009</v>
      </c>
      <c r="AF10" s="119">
        <v>899288.44</v>
      </c>
      <c r="AG10" s="121">
        <f t="shared" si="13"/>
        <v>2525485.2300000009</v>
      </c>
      <c r="AH10" s="119">
        <v>360783.6</v>
      </c>
      <c r="AI10" s="120">
        <f t="shared" si="14"/>
        <v>538504.84</v>
      </c>
      <c r="AJ10" s="119">
        <f t="shared" si="15"/>
        <v>2164701.6300000008</v>
      </c>
      <c r="AL10" s="119"/>
      <c r="AM10" s="121">
        <f t="shared" si="16"/>
        <v>2164701.6300000008</v>
      </c>
      <c r="AN10" s="119"/>
      <c r="AO10" s="120">
        <f t="shared" si="17"/>
        <v>0</v>
      </c>
      <c r="AP10" s="119">
        <f t="shared" si="18"/>
        <v>2164701.6300000008</v>
      </c>
      <c r="AR10" s="119"/>
      <c r="AS10" s="121">
        <f t="shared" si="19"/>
        <v>2164701.6300000008</v>
      </c>
      <c r="AT10" s="119"/>
      <c r="AU10" s="120">
        <f t="shared" si="20"/>
        <v>0</v>
      </c>
      <c r="AV10" s="119">
        <f t="shared" si="21"/>
        <v>2164701.6300000008</v>
      </c>
      <c r="AX10" s="119"/>
      <c r="AY10" s="121">
        <f t="shared" si="22"/>
        <v>2164701.6300000008</v>
      </c>
      <c r="AZ10" s="119"/>
      <c r="BA10" s="120">
        <f t="shared" si="23"/>
        <v>0</v>
      </c>
      <c r="BB10" s="119">
        <f t="shared" si="24"/>
        <v>2164701.6300000008</v>
      </c>
      <c r="BD10" s="119"/>
      <c r="BE10" s="121">
        <f t="shared" si="25"/>
        <v>2164701.6300000008</v>
      </c>
      <c r="BF10" s="119"/>
      <c r="BG10" s="120">
        <f t="shared" si="26"/>
        <v>0</v>
      </c>
      <c r="BH10" s="119">
        <f t="shared" si="27"/>
        <v>2164701.6300000008</v>
      </c>
      <c r="BJ10" s="119"/>
      <c r="BK10" s="121">
        <f t="shared" si="28"/>
        <v>2164701.6300000008</v>
      </c>
      <c r="BL10" s="119"/>
      <c r="BM10" s="120">
        <f t="shared" si="29"/>
        <v>0</v>
      </c>
      <c r="BN10" s="119">
        <f t="shared" si="30"/>
        <v>2164701.6300000008</v>
      </c>
      <c r="BO10" s="122"/>
      <c r="BP10" s="119"/>
      <c r="BQ10" s="121"/>
      <c r="BR10" s="119"/>
      <c r="BS10" s="120">
        <f t="shared" si="31"/>
        <v>0</v>
      </c>
      <c r="BT10" s="119">
        <f t="shared" si="32"/>
        <v>0</v>
      </c>
      <c r="BU10" s="123">
        <f t="shared" si="33"/>
        <v>3713576.08</v>
      </c>
    </row>
    <row r="11" spans="1:73" x14ac:dyDescent="0.35">
      <c r="A11" s="118" t="s">
        <v>623</v>
      </c>
      <c r="B11" s="119">
        <v>1283141.18</v>
      </c>
      <c r="C11" s="119">
        <v>4683026.3</v>
      </c>
      <c r="D11" s="119">
        <v>390252.19</v>
      </c>
      <c r="E11" s="120">
        <f t="shared" si="1"/>
        <v>892888.99</v>
      </c>
      <c r="F11" s="121">
        <f t="shared" si="2"/>
        <v>4292774.1099999994</v>
      </c>
      <c r="H11" s="119">
        <v>973265.53</v>
      </c>
      <c r="I11" s="121">
        <f t="shared" si="0"/>
        <v>4292774.1099999994</v>
      </c>
      <c r="J11" s="119">
        <v>390252.19</v>
      </c>
      <c r="K11" s="120">
        <f t="shared" si="3"/>
        <v>583013.34000000008</v>
      </c>
      <c r="L11" s="119">
        <f t="shared" si="4"/>
        <v>3902521.9199999995</v>
      </c>
      <c r="N11" s="119">
        <v>913674.05</v>
      </c>
      <c r="O11" s="121">
        <f t="shared" si="5"/>
        <v>3902521.9199999995</v>
      </c>
      <c r="P11" s="119">
        <v>390252.19</v>
      </c>
      <c r="Q11" s="120">
        <f t="shared" si="6"/>
        <v>523421.86000000004</v>
      </c>
      <c r="R11" s="119">
        <f t="shared" si="7"/>
        <v>3512269.7299999995</v>
      </c>
      <c r="T11" s="119">
        <v>1048031.75</v>
      </c>
      <c r="U11" s="121">
        <f t="shared" si="8"/>
        <v>3512269.7299999995</v>
      </c>
      <c r="V11" s="119">
        <v>390252.19</v>
      </c>
      <c r="W11" s="120">
        <f t="shared" si="9"/>
        <v>657779.56000000006</v>
      </c>
      <c r="X11" s="119">
        <f t="shared" si="10"/>
        <v>3122017.5399999996</v>
      </c>
      <c r="Z11" s="119">
        <v>771649.32</v>
      </c>
      <c r="AA11" s="121">
        <f t="shared" si="11"/>
        <v>3122017.5399999996</v>
      </c>
      <c r="AB11" s="119">
        <v>390252.19</v>
      </c>
      <c r="AC11" s="120">
        <f>+Z11-AB11</f>
        <v>381397.12999999995</v>
      </c>
      <c r="AD11" s="119">
        <f t="shared" si="12"/>
        <v>2731765.3499999996</v>
      </c>
      <c r="AF11" s="119">
        <v>1089147.6000000001</v>
      </c>
      <c r="AG11" s="121">
        <f t="shared" si="13"/>
        <v>2731765.3499999996</v>
      </c>
      <c r="AH11" s="119">
        <v>390252.19</v>
      </c>
      <c r="AI11" s="120">
        <f t="shared" si="14"/>
        <v>698895.41000000015</v>
      </c>
      <c r="AJ11" s="119">
        <f t="shared" si="15"/>
        <v>2341513.1599999997</v>
      </c>
      <c r="AL11" s="119"/>
      <c r="AM11" s="121">
        <f t="shared" si="16"/>
        <v>2341513.1599999997</v>
      </c>
      <c r="AN11" s="119"/>
      <c r="AO11" s="120">
        <f t="shared" si="17"/>
        <v>0</v>
      </c>
      <c r="AP11" s="119">
        <f t="shared" si="18"/>
        <v>2341513.1599999997</v>
      </c>
      <c r="AR11" s="119"/>
      <c r="AS11" s="121">
        <f t="shared" si="19"/>
        <v>2341513.1599999997</v>
      </c>
      <c r="AT11" s="119"/>
      <c r="AU11" s="120">
        <f t="shared" si="20"/>
        <v>0</v>
      </c>
      <c r="AV11" s="119">
        <f t="shared" si="21"/>
        <v>2341513.1599999997</v>
      </c>
      <c r="AX11" s="119"/>
      <c r="AY11" s="121">
        <f t="shared" si="22"/>
        <v>2341513.1599999997</v>
      </c>
      <c r="AZ11" s="119"/>
      <c r="BA11" s="120">
        <f t="shared" si="23"/>
        <v>0</v>
      </c>
      <c r="BB11" s="119">
        <f t="shared" si="24"/>
        <v>2341513.1599999997</v>
      </c>
      <c r="BD11" s="119"/>
      <c r="BE11" s="126">
        <f t="shared" si="25"/>
        <v>2341513.1599999997</v>
      </c>
      <c r="BF11" s="119"/>
      <c r="BG11" s="120">
        <f t="shared" si="26"/>
        <v>0</v>
      </c>
      <c r="BH11" s="119">
        <f>+BE11-BF11</f>
        <v>2341513.1599999997</v>
      </c>
      <c r="BJ11" s="119"/>
      <c r="BK11" s="126">
        <f t="shared" si="28"/>
        <v>2341513.1599999997</v>
      </c>
      <c r="BL11" s="119"/>
      <c r="BM11" s="120">
        <f t="shared" si="29"/>
        <v>0</v>
      </c>
      <c r="BN11" s="119">
        <f>+BK11-BL11</f>
        <v>2341513.1599999997</v>
      </c>
      <c r="BO11" s="122"/>
      <c r="BP11" s="119"/>
      <c r="BQ11" s="126"/>
      <c r="BR11" s="119"/>
      <c r="BS11" s="120">
        <f t="shared" si="31"/>
        <v>0</v>
      </c>
      <c r="BT11" s="119">
        <f>+BQ11-BR11</f>
        <v>0</v>
      </c>
      <c r="BU11" s="123">
        <f t="shared" si="33"/>
        <v>3737396.29</v>
      </c>
    </row>
    <row r="12" spans="1:73" x14ac:dyDescent="0.35">
      <c r="A12" s="118" t="s">
        <v>624</v>
      </c>
      <c r="B12" s="119">
        <v>958384.28</v>
      </c>
      <c r="C12" s="119">
        <v>5613126.8499999996</v>
      </c>
      <c r="D12" s="119">
        <v>467760.57</v>
      </c>
      <c r="E12" s="120">
        <f t="shared" si="1"/>
        <v>490623.71</v>
      </c>
      <c r="F12" s="121">
        <f t="shared" si="2"/>
        <v>5145366.2799999993</v>
      </c>
      <c r="H12" s="119">
        <v>1287443.97</v>
      </c>
      <c r="I12" s="121">
        <f t="shared" si="0"/>
        <v>5145366.2799999993</v>
      </c>
      <c r="J12" s="119">
        <v>467760.57</v>
      </c>
      <c r="K12" s="120">
        <f>+H12-J12</f>
        <v>819683.39999999991</v>
      </c>
      <c r="L12" s="119">
        <f t="shared" si="4"/>
        <v>4677605.709999999</v>
      </c>
      <c r="N12" s="119">
        <v>997989.8</v>
      </c>
      <c r="O12" s="121">
        <f t="shared" si="5"/>
        <v>4677605.709999999</v>
      </c>
      <c r="P12" s="119">
        <v>467760.57</v>
      </c>
      <c r="Q12" s="120">
        <f>+N12-P12</f>
        <v>530229.23</v>
      </c>
      <c r="R12" s="119">
        <f t="shared" si="7"/>
        <v>4209845.1399999987</v>
      </c>
      <c r="T12" s="119">
        <v>973680.85</v>
      </c>
      <c r="U12" s="121">
        <f t="shared" si="8"/>
        <v>4209845.1399999987</v>
      </c>
      <c r="V12" s="119">
        <v>467760.57</v>
      </c>
      <c r="W12" s="120">
        <f>+T12-V12</f>
        <v>505920.27999999997</v>
      </c>
      <c r="X12" s="119">
        <f t="shared" si="10"/>
        <v>3742084.5699999989</v>
      </c>
      <c r="Z12" s="119">
        <v>1290061.3999999999</v>
      </c>
      <c r="AA12" s="121">
        <f t="shared" si="11"/>
        <v>3742084.5699999989</v>
      </c>
      <c r="AB12" s="119">
        <v>467760.57</v>
      </c>
      <c r="AC12" s="120">
        <f>+Z12-AB12</f>
        <v>822300.82999999984</v>
      </c>
      <c r="AD12" s="119">
        <f t="shared" si="12"/>
        <v>3274323.9999999991</v>
      </c>
      <c r="AF12" s="119">
        <v>1058400.8899999999</v>
      </c>
      <c r="AG12" s="121">
        <f t="shared" si="13"/>
        <v>3274323.9999999991</v>
      </c>
      <c r="AH12" s="119">
        <v>467760.57</v>
      </c>
      <c r="AI12" s="120">
        <f>+AF12-AH12</f>
        <v>590640.31999999983</v>
      </c>
      <c r="AJ12" s="119">
        <f t="shared" si="15"/>
        <v>2806563.4299999992</v>
      </c>
      <c r="AL12" s="119"/>
      <c r="AM12" s="121">
        <f t="shared" si="16"/>
        <v>2806563.4299999992</v>
      </c>
      <c r="AN12" s="119"/>
      <c r="AO12" s="120">
        <f>+AL12-AN12</f>
        <v>0</v>
      </c>
      <c r="AP12" s="119">
        <f t="shared" si="18"/>
        <v>2806563.4299999992</v>
      </c>
      <c r="AR12" s="119"/>
      <c r="AS12" s="121">
        <f t="shared" si="19"/>
        <v>2806563.4299999992</v>
      </c>
      <c r="AT12" s="119"/>
      <c r="AU12" s="120">
        <f>+AR12-AT12</f>
        <v>0</v>
      </c>
      <c r="AV12" s="119">
        <f t="shared" si="21"/>
        <v>2806563.4299999992</v>
      </c>
      <c r="AX12" s="119"/>
      <c r="AY12" s="121">
        <f t="shared" si="22"/>
        <v>2806563.4299999992</v>
      </c>
      <c r="AZ12" s="119"/>
      <c r="BA12" s="120">
        <f>+AX12-AZ12</f>
        <v>0</v>
      </c>
      <c r="BB12" s="119">
        <f t="shared" si="24"/>
        <v>2806563.4299999992</v>
      </c>
      <c r="BD12" s="119"/>
      <c r="BE12" s="121">
        <f t="shared" si="25"/>
        <v>2806563.4299999992</v>
      </c>
      <c r="BF12" s="119"/>
      <c r="BG12" s="120">
        <f>+BD12-BF12</f>
        <v>0</v>
      </c>
      <c r="BH12" s="119">
        <f t="shared" si="27"/>
        <v>2806563.4299999992</v>
      </c>
      <c r="BJ12" s="119"/>
      <c r="BK12" s="121">
        <f t="shared" si="28"/>
        <v>2806563.4299999992</v>
      </c>
      <c r="BL12" s="119"/>
      <c r="BM12" s="120">
        <f>+BJ12-BL12</f>
        <v>0</v>
      </c>
      <c r="BN12" s="119">
        <f t="shared" ref="BN12:BN18" si="35">+BK12-BL12</f>
        <v>2806563.4299999992</v>
      </c>
      <c r="BO12" s="122"/>
      <c r="BP12" s="119"/>
      <c r="BQ12" s="121"/>
      <c r="BR12" s="119"/>
      <c r="BS12" s="120">
        <f>+BP12-BR12</f>
        <v>0</v>
      </c>
      <c r="BT12" s="119">
        <f t="shared" ref="BT12:BT18" si="36">+BQ12-BR12</f>
        <v>0</v>
      </c>
      <c r="BU12" s="123">
        <f t="shared" si="33"/>
        <v>3759397.7699999991</v>
      </c>
    </row>
    <row r="13" spans="1:73" x14ac:dyDescent="0.35">
      <c r="A13" s="118" t="s">
        <v>625</v>
      </c>
      <c r="B13" s="119">
        <v>832574.53</v>
      </c>
      <c r="C13" s="119">
        <v>3514780.28</v>
      </c>
      <c r="D13" s="119">
        <v>292898.36</v>
      </c>
      <c r="E13" s="120">
        <f t="shared" si="1"/>
        <v>539676.17000000004</v>
      </c>
      <c r="F13" s="121">
        <f t="shared" si="2"/>
        <v>3221881.92</v>
      </c>
      <c r="H13" s="119">
        <v>654492.89</v>
      </c>
      <c r="I13" s="121">
        <f t="shared" si="0"/>
        <v>3221881.92</v>
      </c>
      <c r="J13" s="119">
        <v>292898.36</v>
      </c>
      <c r="K13" s="120">
        <f t="shared" si="3"/>
        <v>361594.53</v>
      </c>
      <c r="L13" s="119">
        <f t="shared" si="4"/>
        <v>2928983.56</v>
      </c>
      <c r="N13" s="119">
        <v>539549.18999999994</v>
      </c>
      <c r="O13" s="121">
        <f t="shared" si="5"/>
        <v>2928983.56</v>
      </c>
      <c r="P13" s="119">
        <v>292898.36</v>
      </c>
      <c r="Q13" s="120">
        <f t="shared" ref="Q13:Q18" si="37">+N13-P13</f>
        <v>246650.82999999996</v>
      </c>
      <c r="R13" s="119">
        <f t="shared" si="7"/>
        <v>2636085.2000000002</v>
      </c>
      <c r="T13" s="119">
        <v>361621.95</v>
      </c>
      <c r="U13" s="121">
        <f t="shared" si="8"/>
        <v>2636085.2000000002</v>
      </c>
      <c r="V13" s="119">
        <v>292898.36</v>
      </c>
      <c r="W13" s="120">
        <f t="shared" ref="W13:W18" si="38">+T13-V13</f>
        <v>68723.590000000026</v>
      </c>
      <c r="X13" s="119">
        <f t="shared" si="10"/>
        <v>2343186.8400000003</v>
      </c>
      <c r="Z13" s="119">
        <v>916200.14</v>
      </c>
      <c r="AA13" s="121">
        <f t="shared" si="11"/>
        <v>2343186.8400000003</v>
      </c>
      <c r="AB13" s="119">
        <v>292898.36</v>
      </c>
      <c r="AC13" s="120">
        <f t="shared" ref="AC13:AC18" si="39">+Z13-AB13</f>
        <v>623301.78</v>
      </c>
      <c r="AD13" s="119">
        <f t="shared" si="12"/>
        <v>2050288.4800000004</v>
      </c>
      <c r="AF13" s="119">
        <v>807016.33</v>
      </c>
      <c r="AG13" s="121">
        <f t="shared" si="13"/>
        <v>2050288.4800000004</v>
      </c>
      <c r="AH13" s="119">
        <v>292898.34999999998</v>
      </c>
      <c r="AI13" s="120">
        <f t="shared" ref="AI13:AI18" si="40">+AF13-AH13</f>
        <v>514117.98</v>
      </c>
      <c r="AJ13" s="119">
        <f t="shared" si="15"/>
        <v>1757390.1300000004</v>
      </c>
      <c r="AL13" s="119"/>
      <c r="AM13" s="121">
        <f t="shared" si="16"/>
        <v>1757390.1300000004</v>
      </c>
      <c r="AN13" s="119"/>
      <c r="AO13" s="120">
        <f t="shared" ref="AO13:AO18" si="41">+AL13-AN13</f>
        <v>0</v>
      </c>
      <c r="AP13" s="119">
        <f t="shared" si="18"/>
        <v>1757390.1300000004</v>
      </c>
      <c r="AR13" s="119"/>
      <c r="AS13" s="121">
        <f t="shared" si="19"/>
        <v>1757390.1300000004</v>
      </c>
      <c r="AT13" s="119"/>
      <c r="AU13" s="120">
        <f t="shared" ref="AU13:AU18" si="42">+AR13-AT13</f>
        <v>0</v>
      </c>
      <c r="AV13" s="119">
        <f t="shared" si="21"/>
        <v>1757390.1300000004</v>
      </c>
      <c r="AX13" s="119"/>
      <c r="AY13" s="121">
        <f t="shared" si="22"/>
        <v>1757390.1300000004</v>
      </c>
      <c r="AZ13" s="119"/>
      <c r="BA13" s="120">
        <f t="shared" ref="BA13:BA18" si="43">+AX13-AZ13</f>
        <v>0</v>
      </c>
      <c r="BB13" s="119">
        <f t="shared" si="24"/>
        <v>1757390.1300000004</v>
      </c>
      <c r="BD13" s="119"/>
      <c r="BE13" s="121">
        <f t="shared" si="25"/>
        <v>1757390.1300000004</v>
      </c>
      <c r="BF13" s="119"/>
      <c r="BG13" s="120">
        <f t="shared" ref="BG13:BG18" si="44">+BD13-BF13</f>
        <v>0</v>
      </c>
      <c r="BH13" s="119">
        <f t="shared" si="27"/>
        <v>1757390.1300000004</v>
      </c>
      <c r="BJ13" s="119"/>
      <c r="BK13" s="121">
        <f t="shared" si="28"/>
        <v>1757390.1300000004</v>
      </c>
      <c r="BL13" s="119"/>
      <c r="BM13" s="120">
        <f t="shared" ref="BM13:BM18" si="45">+BJ13-BL13</f>
        <v>0</v>
      </c>
      <c r="BN13" s="119">
        <f t="shared" si="35"/>
        <v>1757390.1300000004</v>
      </c>
      <c r="BO13" s="122"/>
      <c r="BP13" s="119"/>
      <c r="BQ13" s="121"/>
      <c r="BR13" s="119"/>
      <c r="BS13" s="120">
        <f t="shared" ref="BS13:BS18" si="46">+BP13-BR13</f>
        <v>0</v>
      </c>
      <c r="BT13" s="119">
        <f t="shared" si="36"/>
        <v>0</v>
      </c>
      <c r="BU13" s="123">
        <f t="shared" si="33"/>
        <v>2354064.88</v>
      </c>
    </row>
    <row r="14" spans="1:73" x14ac:dyDescent="0.35">
      <c r="A14" s="118" t="s">
        <v>626</v>
      </c>
      <c r="B14" s="119">
        <v>1731733.84</v>
      </c>
      <c r="C14" s="119">
        <v>5461198.2400000002</v>
      </c>
      <c r="D14" s="119">
        <v>455099.85</v>
      </c>
      <c r="E14" s="120">
        <f t="shared" si="1"/>
        <v>1276633.9900000002</v>
      </c>
      <c r="F14" s="121">
        <f t="shared" si="2"/>
        <v>5006098.3900000006</v>
      </c>
      <c r="H14" s="119">
        <v>1179518.8799999999</v>
      </c>
      <c r="I14" s="121">
        <f t="shared" si="0"/>
        <v>5006098.3900000006</v>
      </c>
      <c r="J14" s="119">
        <v>455099.85</v>
      </c>
      <c r="K14" s="120">
        <f t="shared" si="3"/>
        <v>724419.02999999991</v>
      </c>
      <c r="L14" s="119">
        <f t="shared" si="4"/>
        <v>4550998.540000001</v>
      </c>
      <c r="N14" s="119">
        <v>1354796.72</v>
      </c>
      <c r="O14" s="121">
        <f t="shared" si="5"/>
        <v>4550998.540000001</v>
      </c>
      <c r="P14" s="119">
        <v>455099.85</v>
      </c>
      <c r="Q14" s="120">
        <f t="shared" si="37"/>
        <v>899696.87</v>
      </c>
      <c r="R14" s="119">
        <f t="shared" si="7"/>
        <v>4095898.6900000009</v>
      </c>
      <c r="T14" s="119">
        <v>1452962.79</v>
      </c>
      <c r="U14" s="121">
        <f t="shared" si="8"/>
        <v>4095898.6900000009</v>
      </c>
      <c r="V14" s="119">
        <v>455099.85</v>
      </c>
      <c r="W14" s="120">
        <f t="shared" si="38"/>
        <v>997862.94000000006</v>
      </c>
      <c r="X14" s="119">
        <f t="shared" si="10"/>
        <v>3640798.8400000008</v>
      </c>
      <c r="Z14" s="119">
        <v>1201422.1200000001</v>
      </c>
      <c r="AA14" s="121">
        <f t="shared" si="11"/>
        <v>3640798.8400000008</v>
      </c>
      <c r="AB14" s="119">
        <v>455099.86</v>
      </c>
      <c r="AC14" s="120">
        <f t="shared" si="39"/>
        <v>746322.26000000013</v>
      </c>
      <c r="AD14" s="119">
        <f t="shared" si="12"/>
        <v>3185698.9800000009</v>
      </c>
      <c r="AF14" s="119">
        <v>1275840.32</v>
      </c>
      <c r="AG14" s="121">
        <f t="shared" si="13"/>
        <v>3185698.9800000009</v>
      </c>
      <c r="AH14" s="119">
        <v>455099.85</v>
      </c>
      <c r="AI14" s="120">
        <f t="shared" si="40"/>
        <v>820740.47000000009</v>
      </c>
      <c r="AJ14" s="119">
        <f t="shared" si="15"/>
        <v>2730599.1300000008</v>
      </c>
      <c r="AL14" s="119"/>
      <c r="AM14" s="121">
        <f t="shared" si="16"/>
        <v>2730599.1300000008</v>
      </c>
      <c r="AN14" s="119"/>
      <c r="AO14" s="120">
        <f t="shared" si="41"/>
        <v>0</v>
      </c>
      <c r="AP14" s="119">
        <f t="shared" si="18"/>
        <v>2730599.1300000008</v>
      </c>
      <c r="AR14" s="119"/>
      <c r="AS14" s="121">
        <f t="shared" si="19"/>
        <v>2730599.1300000008</v>
      </c>
      <c r="AT14" s="119"/>
      <c r="AU14" s="120">
        <f t="shared" si="42"/>
        <v>0</v>
      </c>
      <c r="AV14" s="119">
        <f t="shared" si="21"/>
        <v>2730599.1300000008</v>
      </c>
      <c r="AX14" s="119"/>
      <c r="AY14" s="121">
        <f t="shared" si="22"/>
        <v>2730599.1300000008</v>
      </c>
      <c r="AZ14" s="119"/>
      <c r="BA14" s="120">
        <f t="shared" si="43"/>
        <v>0</v>
      </c>
      <c r="BB14" s="119">
        <f t="shared" si="24"/>
        <v>2730599.1300000008</v>
      </c>
      <c r="BD14" s="119"/>
      <c r="BE14" s="121">
        <f t="shared" si="25"/>
        <v>2730599.1300000008</v>
      </c>
      <c r="BF14" s="119"/>
      <c r="BG14" s="120">
        <f t="shared" si="44"/>
        <v>0</v>
      </c>
      <c r="BH14" s="119">
        <f t="shared" si="27"/>
        <v>2730599.1300000008</v>
      </c>
      <c r="BJ14" s="119"/>
      <c r="BK14" s="121">
        <f t="shared" si="28"/>
        <v>2730599.1300000008</v>
      </c>
      <c r="BL14" s="119"/>
      <c r="BM14" s="120">
        <f t="shared" si="45"/>
        <v>0</v>
      </c>
      <c r="BN14" s="119">
        <f t="shared" si="35"/>
        <v>2730599.1300000008</v>
      </c>
      <c r="BO14" s="122"/>
      <c r="BP14" s="119"/>
      <c r="BQ14" s="121"/>
      <c r="BR14" s="119"/>
      <c r="BS14" s="120">
        <f t="shared" si="46"/>
        <v>0</v>
      </c>
      <c r="BT14" s="119">
        <f t="shared" si="36"/>
        <v>0</v>
      </c>
      <c r="BU14" s="123">
        <f t="shared" si="33"/>
        <v>5465675.5599999996</v>
      </c>
    </row>
    <row r="15" spans="1:73" x14ac:dyDescent="0.35">
      <c r="A15" s="118" t="s">
        <v>627</v>
      </c>
      <c r="B15" s="119">
        <v>317437.48</v>
      </c>
      <c r="C15" s="119">
        <v>1417351.64</v>
      </c>
      <c r="D15" s="119">
        <v>118112.64</v>
      </c>
      <c r="E15" s="120">
        <f t="shared" si="1"/>
        <v>199324.83999999997</v>
      </c>
      <c r="F15" s="121">
        <f t="shared" si="2"/>
        <v>1299239</v>
      </c>
      <c r="H15" s="119">
        <v>264525.2</v>
      </c>
      <c r="I15" s="121">
        <f>+F15</f>
        <v>1299239</v>
      </c>
      <c r="J15" s="119">
        <v>118112.64</v>
      </c>
      <c r="K15" s="120">
        <f t="shared" si="3"/>
        <v>146412.56</v>
      </c>
      <c r="L15" s="119">
        <f t="shared" si="4"/>
        <v>1181126.3600000001</v>
      </c>
      <c r="N15" s="119">
        <v>335994.94</v>
      </c>
      <c r="O15" s="121">
        <f t="shared" si="5"/>
        <v>1181126.3600000001</v>
      </c>
      <c r="P15" s="119">
        <v>118112.64</v>
      </c>
      <c r="Q15" s="120">
        <f t="shared" si="37"/>
        <v>217882.3</v>
      </c>
      <c r="R15" s="119">
        <f t="shared" si="7"/>
        <v>1063013.7200000002</v>
      </c>
      <c r="T15" s="119">
        <v>349001.03</v>
      </c>
      <c r="U15" s="121">
        <f t="shared" si="8"/>
        <v>1063013.7200000002</v>
      </c>
      <c r="V15" s="119">
        <v>118112.64</v>
      </c>
      <c r="W15" s="120">
        <f t="shared" si="38"/>
        <v>230888.39</v>
      </c>
      <c r="X15" s="119">
        <f t="shared" si="10"/>
        <v>944901.08000000019</v>
      </c>
      <c r="Z15" s="119">
        <v>375298.79</v>
      </c>
      <c r="AA15" s="121">
        <f t="shared" si="11"/>
        <v>944901.08000000019</v>
      </c>
      <c r="AB15" s="119">
        <v>118112.64</v>
      </c>
      <c r="AC15" s="120">
        <f t="shared" si="39"/>
        <v>257186.14999999997</v>
      </c>
      <c r="AD15" s="119">
        <f t="shared" si="12"/>
        <v>826788.44000000018</v>
      </c>
      <c r="AF15" s="119">
        <v>240778.18</v>
      </c>
      <c r="AG15" s="121">
        <f t="shared" si="13"/>
        <v>826788.44000000018</v>
      </c>
      <c r="AH15" s="119">
        <v>118112.63</v>
      </c>
      <c r="AI15" s="120">
        <f t="shared" si="40"/>
        <v>122665.54999999999</v>
      </c>
      <c r="AJ15" s="119">
        <f t="shared" si="15"/>
        <v>708675.81000000017</v>
      </c>
      <c r="AL15" s="119"/>
      <c r="AM15" s="121">
        <f t="shared" si="16"/>
        <v>708675.81000000017</v>
      </c>
      <c r="AN15" s="119"/>
      <c r="AO15" s="120">
        <f t="shared" si="41"/>
        <v>0</v>
      </c>
      <c r="AP15" s="119">
        <f t="shared" si="18"/>
        <v>708675.81000000017</v>
      </c>
      <c r="AR15" s="119"/>
      <c r="AS15" s="121">
        <f t="shared" si="19"/>
        <v>708675.81000000017</v>
      </c>
      <c r="AT15" s="119"/>
      <c r="AU15" s="120">
        <f t="shared" si="42"/>
        <v>0</v>
      </c>
      <c r="AV15" s="119">
        <f t="shared" si="21"/>
        <v>708675.81000000017</v>
      </c>
      <c r="AX15" s="119"/>
      <c r="AY15" s="121">
        <f t="shared" si="22"/>
        <v>708675.81000000017</v>
      </c>
      <c r="AZ15" s="119"/>
      <c r="BA15" s="120">
        <f t="shared" si="43"/>
        <v>0</v>
      </c>
      <c r="BB15" s="119">
        <f t="shared" si="24"/>
        <v>708675.81000000017</v>
      </c>
      <c r="BD15" s="119"/>
      <c r="BE15" s="121">
        <f t="shared" si="25"/>
        <v>708675.81000000017</v>
      </c>
      <c r="BF15" s="119"/>
      <c r="BG15" s="120">
        <f t="shared" si="44"/>
        <v>0</v>
      </c>
      <c r="BH15" s="119">
        <f t="shared" si="27"/>
        <v>708675.81000000017</v>
      </c>
      <c r="BJ15" s="119"/>
      <c r="BK15" s="121">
        <f t="shared" si="28"/>
        <v>708675.81000000017</v>
      </c>
      <c r="BL15" s="119"/>
      <c r="BM15" s="120">
        <f t="shared" si="45"/>
        <v>0</v>
      </c>
      <c r="BN15" s="119">
        <f t="shared" si="35"/>
        <v>708675.81000000017</v>
      </c>
      <c r="BO15" s="122"/>
      <c r="BP15" s="119"/>
      <c r="BQ15" s="121"/>
      <c r="BR15" s="119"/>
      <c r="BS15" s="120">
        <f t="shared" si="46"/>
        <v>0</v>
      </c>
      <c r="BT15" s="119">
        <f t="shared" si="36"/>
        <v>0</v>
      </c>
      <c r="BU15" s="123">
        <f t="shared" si="33"/>
        <v>1174359.79</v>
      </c>
    </row>
    <row r="16" spans="1:73" x14ac:dyDescent="0.35">
      <c r="A16" s="124" t="s">
        <v>628</v>
      </c>
      <c r="B16" s="119">
        <v>1240426.1299999999</v>
      </c>
      <c r="C16" s="119">
        <v>4805628.25</v>
      </c>
      <c r="D16" s="119">
        <v>400469.02</v>
      </c>
      <c r="E16" s="120">
        <f t="shared" si="1"/>
        <v>839957.10999999987</v>
      </c>
      <c r="F16" s="121">
        <f t="shared" si="2"/>
        <v>4405159.2300000004</v>
      </c>
      <c r="H16" s="119">
        <v>841466.97</v>
      </c>
      <c r="I16" s="121">
        <f t="shared" si="0"/>
        <v>4405159.2300000004</v>
      </c>
      <c r="J16" s="119">
        <v>400469.02</v>
      </c>
      <c r="K16" s="120">
        <f t="shared" si="3"/>
        <v>440997.94999999995</v>
      </c>
      <c r="L16" s="119">
        <f t="shared" si="4"/>
        <v>4004690.2100000004</v>
      </c>
      <c r="N16" s="119">
        <v>895052.97</v>
      </c>
      <c r="O16" s="121">
        <f t="shared" si="5"/>
        <v>4004690.2100000004</v>
      </c>
      <c r="P16" s="119">
        <v>400469.02</v>
      </c>
      <c r="Q16" s="120">
        <f t="shared" si="37"/>
        <v>494583.94999999995</v>
      </c>
      <c r="R16" s="119">
        <f t="shared" si="7"/>
        <v>3604221.1900000004</v>
      </c>
      <c r="T16" s="119">
        <v>977931.94</v>
      </c>
      <c r="U16" s="121">
        <f t="shared" si="8"/>
        <v>3604221.1900000004</v>
      </c>
      <c r="V16" s="119">
        <v>400469.02</v>
      </c>
      <c r="W16" s="120">
        <f t="shared" si="38"/>
        <v>577462.91999999993</v>
      </c>
      <c r="X16" s="119">
        <f t="shared" si="10"/>
        <v>3203752.1700000004</v>
      </c>
      <c r="Z16" s="119">
        <v>638329.30000000005</v>
      </c>
      <c r="AA16" s="121">
        <f t="shared" si="11"/>
        <v>3203752.1700000004</v>
      </c>
      <c r="AB16" s="119">
        <v>400469.02</v>
      </c>
      <c r="AC16" s="120">
        <f t="shared" si="39"/>
        <v>237860.28000000003</v>
      </c>
      <c r="AD16" s="119">
        <f t="shared" si="12"/>
        <v>2803283.1500000004</v>
      </c>
      <c r="AF16" s="119">
        <v>1177997.9099999999</v>
      </c>
      <c r="AG16" s="121">
        <f t="shared" si="13"/>
        <v>2803283.1500000004</v>
      </c>
      <c r="AH16" s="119">
        <v>400469.2</v>
      </c>
      <c r="AI16" s="120">
        <f t="shared" si="40"/>
        <v>777528.71</v>
      </c>
      <c r="AJ16" s="119">
        <f t="shared" si="15"/>
        <v>2402813.9500000002</v>
      </c>
      <c r="AL16" s="119"/>
      <c r="AM16" s="121">
        <f t="shared" si="16"/>
        <v>2402813.9500000002</v>
      </c>
      <c r="AN16" s="119"/>
      <c r="AO16" s="120">
        <f t="shared" si="41"/>
        <v>0</v>
      </c>
      <c r="AP16" s="119">
        <f t="shared" si="18"/>
        <v>2402813.9500000002</v>
      </c>
      <c r="AR16" s="119"/>
      <c r="AS16" s="121">
        <f t="shared" si="19"/>
        <v>2402813.9500000002</v>
      </c>
      <c r="AT16" s="119"/>
      <c r="AU16" s="120">
        <f t="shared" si="42"/>
        <v>0</v>
      </c>
      <c r="AV16" s="119">
        <f t="shared" si="21"/>
        <v>2402813.9500000002</v>
      </c>
      <c r="AX16" s="119"/>
      <c r="AY16" s="121">
        <f t="shared" si="22"/>
        <v>2402813.9500000002</v>
      </c>
      <c r="AZ16" s="119"/>
      <c r="BA16" s="120">
        <f t="shared" si="43"/>
        <v>0</v>
      </c>
      <c r="BB16" s="119">
        <f t="shared" si="24"/>
        <v>2402813.9500000002</v>
      </c>
      <c r="BD16" s="119"/>
      <c r="BE16" s="121">
        <f t="shared" si="25"/>
        <v>2402813.9500000002</v>
      </c>
      <c r="BF16" s="119"/>
      <c r="BG16" s="120">
        <f t="shared" si="44"/>
        <v>0</v>
      </c>
      <c r="BH16" s="119">
        <f t="shared" si="27"/>
        <v>2402813.9500000002</v>
      </c>
      <c r="BJ16" s="119"/>
      <c r="BK16" s="121">
        <f t="shared" si="28"/>
        <v>2402813.9500000002</v>
      </c>
      <c r="BL16" s="119"/>
      <c r="BM16" s="120">
        <f t="shared" si="45"/>
        <v>0</v>
      </c>
      <c r="BN16" s="119">
        <f t="shared" si="35"/>
        <v>2402813.9500000002</v>
      </c>
      <c r="BO16" s="122"/>
      <c r="BP16" s="119"/>
      <c r="BQ16" s="121"/>
      <c r="BR16" s="119"/>
      <c r="BS16" s="120">
        <f t="shared" si="46"/>
        <v>0</v>
      </c>
      <c r="BT16" s="119">
        <f t="shared" si="36"/>
        <v>0</v>
      </c>
      <c r="BU16" s="123">
        <f t="shared" si="33"/>
        <v>3368390.92</v>
      </c>
    </row>
    <row r="17" spans="1:73" x14ac:dyDescent="0.35">
      <c r="A17" s="124" t="s">
        <v>629</v>
      </c>
      <c r="B17" s="119">
        <v>945860.79</v>
      </c>
      <c r="C17" s="119">
        <v>3999493.74</v>
      </c>
      <c r="D17" s="119">
        <v>333291.15000000002</v>
      </c>
      <c r="E17" s="120">
        <f t="shared" si="1"/>
        <v>612569.64</v>
      </c>
      <c r="F17" s="121">
        <f t="shared" si="2"/>
        <v>3666202.5900000003</v>
      </c>
      <c r="H17" s="119">
        <v>449208.93</v>
      </c>
      <c r="I17" s="121">
        <f t="shared" si="0"/>
        <v>3666202.5900000003</v>
      </c>
      <c r="J17" s="119">
        <v>333291.14</v>
      </c>
      <c r="K17" s="120">
        <f t="shared" si="3"/>
        <v>115917.78999999998</v>
      </c>
      <c r="L17" s="119">
        <f t="shared" si="4"/>
        <v>3332911.45</v>
      </c>
      <c r="N17" s="119">
        <v>395875.32</v>
      </c>
      <c r="O17" s="121">
        <f t="shared" si="5"/>
        <v>3332911.45</v>
      </c>
      <c r="P17" s="119">
        <v>333291.15000000002</v>
      </c>
      <c r="Q17" s="120">
        <f t="shared" si="37"/>
        <v>62584.169999999984</v>
      </c>
      <c r="R17" s="119">
        <f t="shared" si="7"/>
        <v>2999620.3000000003</v>
      </c>
      <c r="T17" s="119">
        <v>534508.72</v>
      </c>
      <c r="U17" s="121">
        <f t="shared" si="8"/>
        <v>2999620.3000000003</v>
      </c>
      <c r="V17" s="119">
        <v>333291.14</v>
      </c>
      <c r="W17" s="120">
        <f t="shared" si="38"/>
        <v>201217.57999999996</v>
      </c>
      <c r="X17" s="119">
        <f t="shared" si="10"/>
        <v>2666329.16</v>
      </c>
      <c r="Z17" s="119">
        <v>524297.12</v>
      </c>
      <c r="AA17" s="121">
        <f t="shared" si="11"/>
        <v>2666329.16</v>
      </c>
      <c r="AB17" s="119">
        <v>333291.15000000002</v>
      </c>
      <c r="AC17" s="120">
        <f t="shared" si="39"/>
        <v>191005.96999999997</v>
      </c>
      <c r="AD17" s="119">
        <f t="shared" si="12"/>
        <v>2333038.0100000002</v>
      </c>
      <c r="AF17" s="119">
        <v>220716.99</v>
      </c>
      <c r="AG17" s="121">
        <f t="shared" si="13"/>
        <v>2333038.0100000002</v>
      </c>
      <c r="AH17" s="119">
        <v>220716.99</v>
      </c>
      <c r="AI17" s="120">
        <f t="shared" si="40"/>
        <v>0</v>
      </c>
      <c r="AJ17" s="119">
        <f t="shared" si="15"/>
        <v>2112321.0200000005</v>
      </c>
      <c r="AL17" s="119"/>
      <c r="AM17" s="121">
        <f t="shared" si="16"/>
        <v>2112321.0200000005</v>
      </c>
      <c r="AN17" s="119"/>
      <c r="AO17" s="120">
        <f t="shared" si="41"/>
        <v>0</v>
      </c>
      <c r="AP17" s="119">
        <f t="shared" si="18"/>
        <v>2112321.0200000005</v>
      </c>
      <c r="AR17" s="119"/>
      <c r="AS17" s="121">
        <f t="shared" si="19"/>
        <v>2112321.0200000005</v>
      </c>
      <c r="AT17" s="119"/>
      <c r="AU17" s="120">
        <f t="shared" si="42"/>
        <v>0</v>
      </c>
      <c r="AV17" s="119">
        <f t="shared" si="21"/>
        <v>2112321.0200000005</v>
      </c>
      <c r="AX17" s="119"/>
      <c r="AY17" s="121">
        <f t="shared" si="22"/>
        <v>2112321.0200000005</v>
      </c>
      <c r="AZ17" s="119"/>
      <c r="BA17" s="120">
        <f t="shared" si="43"/>
        <v>0</v>
      </c>
      <c r="BB17" s="119">
        <f t="shared" si="24"/>
        <v>2112321.0200000005</v>
      </c>
      <c r="BD17" s="119"/>
      <c r="BE17" s="121">
        <f t="shared" si="25"/>
        <v>2112321.0200000005</v>
      </c>
      <c r="BF17" s="119"/>
      <c r="BG17" s="120">
        <f t="shared" si="44"/>
        <v>0</v>
      </c>
      <c r="BH17" s="119">
        <f t="shared" si="27"/>
        <v>2112321.0200000005</v>
      </c>
      <c r="BJ17" s="119"/>
      <c r="BK17" s="121">
        <f t="shared" si="28"/>
        <v>2112321.0200000005</v>
      </c>
      <c r="BL17" s="119"/>
      <c r="BM17" s="120">
        <f t="shared" si="45"/>
        <v>0</v>
      </c>
      <c r="BN17" s="119">
        <f t="shared" si="35"/>
        <v>2112321.0200000005</v>
      </c>
      <c r="BO17" s="122"/>
      <c r="BP17" s="119"/>
      <c r="BQ17" s="121"/>
      <c r="BR17" s="119"/>
      <c r="BS17" s="120">
        <f t="shared" si="46"/>
        <v>0</v>
      </c>
      <c r="BT17" s="119">
        <f t="shared" si="36"/>
        <v>0</v>
      </c>
      <c r="BU17" s="123">
        <f t="shared" si="33"/>
        <v>1183295.1499999999</v>
      </c>
    </row>
    <row r="18" spans="1:73" x14ac:dyDescent="0.35">
      <c r="A18" s="118" t="s">
        <v>630</v>
      </c>
      <c r="B18" s="119">
        <v>532513.39</v>
      </c>
      <c r="C18" s="119">
        <v>3584012.07</v>
      </c>
      <c r="D18" s="119">
        <v>298667.67</v>
      </c>
      <c r="E18" s="120">
        <f t="shared" si="1"/>
        <v>233845.72000000003</v>
      </c>
      <c r="F18" s="121">
        <f t="shared" si="2"/>
        <v>3285344.4</v>
      </c>
      <c r="H18" s="119">
        <v>408870.32</v>
      </c>
      <c r="I18" s="121">
        <f t="shared" si="0"/>
        <v>3285344.4</v>
      </c>
      <c r="J18" s="119">
        <v>298667.67</v>
      </c>
      <c r="K18" s="120">
        <f t="shared" si="3"/>
        <v>110202.65000000002</v>
      </c>
      <c r="L18" s="119">
        <f t="shared" si="4"/>
        <v>2986676.73</v>
      </c>
      <c r="N18" s="119">
        <v>329611.11</v>
      </c>
      <c r="O18" s="121">
        <f t="shared" si="5"/>
        <v>2986676.73</v>
      </c>
      <c r="P18" s="119">
        <v>298667.67</v>
      </c>
      <c r="Q18" s="120">
        <f t="shared" si="37"/>
        <v>30943.440000000002</v>
      </c>
      <c r="R18" s="119">
        <f t="shared" si="7"/>
        <v>2688009.06</v>
      </c>
      <c r="T18" s="119">
        <v>319087.46999999997</v>
      </c>
      <c r="U18" s="121">
        <f t="shared" si="8"/>
        <v>2688009.06</v>
      </c>
      <c r="V18" s="119">
        <v>298667.67</v>
      </c>
      <c r="W18" s="120">
        <f t="shared" si="38"/>
        <v>20419.799999999988</v>
      </c>
      <c r="X18" s="119">
        <f t="shared" si="10"/>
        <v>2389341.39</v>
      </c>
      <c r="Z18" s="119">
        <v>352302.93</v>
      </c>
      <c r="AA18" s="121">
        <f t="shared" si="11"/>
        <v>2389341.39</v>
      </c>
      <c r="AB18" s="119">
        <v>298667.67</v>
      </c>
      <c r="AC18" s="120">
        <f t="shared" si="39"/>
        <v>53635.260000000009</v>
      </c>
      <c r="AD18" s="119">
        <f t="shared" si="12"/>
        <v>2090673.7200000002</v>
      </c>
      <c r="AF18" s="119">
        <v>569297.55000000005</v>
      </c>
      <c r="AG18" s="121">
        <f t="shared" si="13"/>
        <v>2090673.7200000002</v>
      </c>
      <c r="AH18" s="119">
        <v>298667.67</v>
      </c>
      <c r="AI18" s="120">
        <f t="shared" si="40"/>
        <v>270629.88000000006</v>
      </c>
      <c r="AJ18" s="119">
        <f t="shared" si="15"/>
        <v>1792006.0500000003</v>
      </c>
      <c r="AL18" s="119"/>
      <c r="AM18" s="121">
        <f t="shared" si="16"/>
        <v>1792006.0500000003</v>
      </c>
      <c r="AN18" s="119"/>
      <c r="AO18" s="120">
        <f t="shared" si="41"/>
        <v>0</v>
      </c>
      <c r="AP18" s="119">
        <f t="shared" si="18"/>
        <v>1792006.0500000003</v>
      </c>
      <c r="AR18" s="119"/>
      <c r="AS18" s="121">
        <f t="shared" si="19"/>
        <v>1792006.0500000003</v>
      </c>
      <c r="AT18" s="119"/>
      <c r="AU18" s="120">
        <f t="shared" si="42"/>
        <v>0</v>
      </c>
      <c r="AV18" s="119">
        <f t="shared" si="21"/>
        <v>1792006.0500000003</v>
      </c>
      <c r="AX18" s="119"/>
      <c r="AY18" s="121">
        <f t="shared" si="22"/>
        <v>1792006.0500000003</v>
      </c>
      <c r="AZ18" s="119"/>
      <c r="BA18" s="120">
        <f t="shared" si="43"/>
        <v>0</v>
      </c>
      <c r="BB18" s="119">
        <f t="shared" si="24"/>
        <v>1792006.0500000003</v>
      </c>
      <c r="BD18" s="119"/>
      <c r="BE18" s="121">
        <f t="shared" si="25"/>
        <v>1792006.0500000003</v>
      </c>
      <c r="BF18" s="119"/>
      <c r="BG18" s="120">
        <f t="shared" si="44"/>
        <v>0</v>
      </c>
      <c r="BH18" s="119">
        <f t="shared" si="27"/>
        <v>1792006.0500000003</v>
      </c>
      <c r="BJ18" s="119"/>
      <c r="BK18" s="121">
        <f t="shared" si="28"/>
        <v>1792006.0500000003</v>
      </c>
      <c r="BL18" s="119"/>
      <c r="BM18" s="120">
        <f t="shared" si="45"/>
        <v>0</v>
      </c>
      <c r="BN18" s="119">
        <f t="shared" si="35"/>
        <v>1792006.0500000003</v>
      </c>
      <c r="BO18" s="122"/>
      <c r="BP18" s="119"/>
      <c r="BQ18" s="121"/>
      <c r="BR18" s="119"/>
      <c r="BS18" s="120">
        <f t="shared" si="46"/>
        <v>0</v>
      </c>
      <c r="BT18" s="119">
        <f t="shared" si="36"/>
        <v>0</v>
      </c>
      <c r="BU18" s="123">
        <f t="shared" si="33"/>
        <v>719676.75000000012</v>
      </c>
    </row>
    <row r="19" spans="1:73" s="127" customFormat="1" x14ac:dyDescent="0.35">
      <c r="B19" s="128">
        <f>SUM(B3:B18)</f>
        <v>57411716.750000015</v>
      </c>
      <c r="C19" s="128">
        <f t="shared" ref="C19:F19" si="47">SUM(C3:C18)</f>
        <v>261316223.31</v>
      </c>
      <c r="D19" s="128">
        <f t="shared" si="47"/>
        <v>21776351.949999999</v>
      </c>
      <c r="E19" s="129">
        <f t="shared" si="47"/>
        <v>35635364.800000004</v>
      </c>
      <c r="F19" s="130">
        <f t="shared" si="47"/>
        <v>239539871.35999998</v>
      </c>
      <c r="H19" s="131">
        <f>SUM(H3:H18)</f>
        <v>49269827.07</v>
      </c>
      <c r="I19" s="132">
        <f t="shared" ref="I19:L19" si="48">SUM(I3:I18)</f>
        <v>239539871.35999998</v>
      </c>
      <c r="J19" s="131">
        <f t="shared" si="48"/>
        <v>21776351.930000003</v>
      </c>
      <c r="K19" s="129">
        <f t="shared" si="48"/>
        <v>27493475.139999997</v>
      </c>
      <c r="L19" s="131">
        <f t="shared" si="48"/>
        <v>217763519.43000001</v>
      </c>
      <c r="N19" s="131">
        <f>SUM(N3:N18)</f>
        <v>31880127.370000001</v>
      </c>
      <c r="O19" s="132">
        <f t="shared" ref="O19:R19" si="49">SUM(O3:O18)</f>
        <v>217763519.43000001</v>
      </c>
      <c r="P19" s="131">
        <f t="shared" si="49"/>
        <v>21776351.960000001</v>
      </c>
      <c r="Q19" s="129">
        <f t="shared" si="49"/>
        <v>10103775.41</v>
      </c>
      <c r="R19" s="131">
        <f t="shared" si="49"/>
        <v>195987167.46999994</v>
      </c>
      <c r="T19" s="131">
        <f>SUM(T3:T18)</f>
        <v>43675364.020000003</v>
      </c>
      <c r="U19" s="132">
        <f t="shared" ref="U19:X19" si="50">SUM(U3:U18)</f>
        <v>195987167.46999994</v>
      </c>
      <c r="V19" s="131">
        <f t="shared" si="50"/>
        <v>21776351.930000003</v>
      </c>
      <c r="W19" s="129">
        <f t="shared" si="50"/>
        <v>21899012.09</v>
      </c>
      <c r="X19" s="131">
        <f t="shared" si="50"/>
        <v>174210815.53999999</v>
      </c>
      <c r="Z19" s="131">
        <f>SUM(Z3:Z18)</f>
        <v>46442466.399999991</v>
      </c>
      <c r="AA19" s="132">
        <f t="shared" ref="AA19:AD19" si="51">SUM(AA3:AA18)</f>
        <v>174210815.53999999</v>
      </c>
      <c r="AB19" s="131">
        <f t="shared" si="51"/>
        <v>20379230.550000001</v>
      </c>
      <c r="AC19" s="129">
        <f t="shared" si="51"/>
        <v>26063235.850000001</v>
      </c>
      <c r="AD19" s="131">
        <f t="shared" si="51"/>
        <v>153831584.98999992</v>
      </c>
      <c r="AF19" s="131">
        <f>SUM(AF3:AF18)</f>
        <v>42086007.18</v>
      </c>
      <c r="AG19" s="132">
        <f t="shared" ref="AG19:AJ19" si="52">SUM(AG3:AG18)</f>
        <v>153831584.98999992</v>
      </c>
      <c r="AH19" s="131">
        <f t="shared" si="52"/>
        <v>21678944.900000002</v>
      </c>
      <c r="AI19" s="129">
        <f t="shared" si="52"/>
        <v>20407062.279999997</v>
      </c>
      <c r="AJ19" s="131">
        <f t="shared" si="52"/>
        <v>132152640.08999993</v>
      </c>
      <c r="AL19" s="131">
        <f>SUM(AL3:AL18)</f>
        <v>6616693.5099999998</v>
      </c>
      <c r="AM19" s="132">
        <f t="shared" ref="AM19:AP19" si="53">SUM(AM3:AM18)</f>
        <v>132152640.08999993</v>
      </c>
      <c r="AN19" s="131">
        <f t="shared" si="53"/>
        <v>0</v>
      </c>
      <c r="AO19" s="129">
        <f t="shared" si="53"/>
        <v>6616693.5099999998</v>
      </c>
      <c r="AP19" s="131">
        <f t="shared" si="53"/>
        <v>132152640.08999993</v>
      </c>
      <c r="AR19" s="131">
        <f>SUM(AR3:AR18)</f>
        <v>0</v>
      </c>
      <c r="AS19" s="132">
        <f t="shared" ref="AS19:AV19" si="54">SUM(AS3:AS18)</f>
        <v>132152640.08999993</v>
      </c>
      <c r="AT19" s="131">
        <f t="shared" si="54"/>
        <v>0</v>
      </c>
      <c r="AU19" s="129">
        <f t="shared" si="54"/>
        <v>0</v>
      </c>
      <c r="AV19" s="131">
        <f t="shared" si="54"/>
        <v>132152640.08999993</v>
      </c>
      <c r="AX19" s="131">
        <f>SUM(AX3:AX18)</f>
        <v>0</v>
      </c>
      <c r="AY19" s="132">
        <f t="shared" ref="AY19:BB19" si="55">SUM(AY3:AY18)</f>
        <v>132152640.08999993</v>
      </c>
      <c r="AZ19" s="131">
        <f t="shared" si="55"/>
        <v>0</v>
      </c>
      <c r="BA19" s="129">
        <f t="shared" si="55"/>
        <v>0</v>
      </c>
      <c r="BB19" s="131">
        <f t="shared" si="55"/>
        <v>132152640.08999993</v>
      </c>
      <c r="BD19" s="131">
        <f>SUM(BD3:BD18)</f>
        <v>0</v>
      </c>
      <c r="BE19" s="132">
        <f t="shared" ref="BE19:BH19" si="56">SUM(BE3:BE18)</f>
        <v>132152640.08999993</v>
      </c>
      <c r="BF19" s="131">
        <f t="shared" si="56"/>
        <v>0</v>
      </c>
      <c r="BG19" s="129">
        <f t="shared" si="56"/>
        <v>0</v>
      </c>
      <c r="BH19" s="131">
        <f t="shared" si="56"/>
        <v>132152640.08999993</v>
      </c>
      <c r="BJ19" s="131">
        <f>SUM(BJ3:BJ18)</f>
        <v>0</v>
      </c>
      <c r="BK19" s="132">
        <f t="shared" ref="BK19:BN19" si="57">SUM(BK3:BK18)</f>
        <v>132152640.08999993</v>
      </c>
      <c r="BL19" s="131">
        <f t="shared" si="57"/>
        <v>0</v>
      </c>
      <c r="BM19" s="129">
        <f t="shared" si="57"/>
        <v>0</v>
      </c>
      <c r="BN19" s="131">
        <f t="shared" si="57"/>
        <v>132152640.08999993</v>
      </c>
      <c r="BO19" s="133"/>
      <c r="BP19" s="131">
        <f>SUM(BP3:BP18)</f>
        <v>0</v>
      </c>
      <c r="BQ19" s="132">
        <f t="shared" ref="BQ19:BT19" si="58">SUM(BQ3:BQ18)</f>
        <v>0</v>
      </c>
      <c r="BR19" s="131">
        <f t="shared" si="58"/>
        <v>0</v>
      </c>
      <c r="BS19" s="129">
        <f t="shared" si="58"/>
        <v>0</v>
      </c>
      <c r="BT19" s="131">
        <f t="shared" si="58"/>
        <v>0</v>
      </c>
      <c r="BU19" s="123">
        <f t="shared" si="33"/>
        <v>148218619.07999998</v>
      </c>
    </row>
    <row r="20" spans="1:73" x14ac:dyDescent="0.35">
      <c r="BU20" s="135"/>
    </row>
  </sheetData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120" zoomScaleNormal="120" workbookViewId="0">
      <selection activeCell="E16" sqref="E16"/>
    </sheetView>
  </sheetViews>
  <sheetFormatPr defaultRowHeight="14.25" x14ac:dyDescent="0.2"/>
  <cols>
    <col min="3" max="3" width="5.375" bestFit="1" customWidth="1"/>
  </cols>
  <sheetData>
    <row r="1" spans="1:10" x14ac:dyDescent="0.2">
      <c r="A1" s="141" t="s">
        <v>427</v>
      </c>
      <c r="B1" s="141"/>
      <c r="C1" s="141"/>
      <c r="D1" s="141"/>
      <c r="E1" s="141"/>
      <c r="F1" s="141"/>
      <c r="G1" s="141"/>
      <c r="H1" s="141"/>
      <c r="I1" s="141"/>
      <c r="J1" s="53" t="s">
        <v>449</v>
      </c>
    </row>
    <row r="2" spans="1:10" x14ac:dyDescent="0.2">
      <c r="A2" s="141" t="s">
        <v>428</v>
      </c>
      <c r="B2" s="141"/>
      <c r="C2" s="141"/>
      <c r="D2" s="141"/>
      <c r="E2" s="141"/>
      <c r="F2" s="141"/>
      <c r="G2" s="141"/>
      <c r="H2" s="141"/>
      <c r="I2" s="141"/>
      <c r="J2" s="54" t="s">
        <v>449</v>
      </c>
    </row>
    <row r="3" spans="1:10" ht="15" thickBot="1" x14ac:dyDescent="0.25">
      <c r="A3" s="138" t="s">
        <v>429</v>
      </c>
      <c r="B3" s="139" t="s">
        <v>430</v>
      </c>
      <c r="C3" s="139"/>
      <c r="D3" s="139" t="s">
        <v>431</v>
      </c>
      <c r="E3" s="139"/>
      <c r="F3" s="139" t="s">
        <v>432</v>
      </c>
      <c r="G3" s="139"/>
      <c r="H3" s="140" t="s">
        <v>433</v>
      </c>
      <c r="I3" s="140"/>
    </row>
    <row r="4" spans="1:10" ht="15.75" thickTop="1" thickBot="1" x14ac:dyDescent="0.25">
      <c r="A4" s="139"/>
      <c r="B4" s="41">
        <v>2561</v>
      </c>
      <c r="C4" s="41">
        <v>2562</v>
      </c>
      <c r="D4" s="41">
        <v>2561</v>
      </c>
      <c r="E4" s="41">
        <v>2562</v>
      </c>
      <c r="F4" s="41">
        <v>2561</v>
      </c>
      <c r="G4" s="41">
        <v>2562</v>
      </c>
      <c r="H4" s="42">
        <v>2561</v>
      </c>
      <c r="I4" s="42">
        <v>2562</v>
      </c>
    </row>
    <row r="5" spans="1:10" ht="15.75" thickTop="1" thickBot="1" x14ac:dyDescent="0.25">
      <c r="A5" s="43" t="s">
        <v>434</v>
      </c>
      <c r="B5" s="44">
        <v>725</v>
      </c>
      <c r="C5" s="44">
        <v>762</v>
      </c>
      <c r="D5" s="44">
        <v>902.03240000000005</v>
      </c>
      <c r="E5" s="44">
        <v>830.03620000000001</v>
      </c>
      <c r="F5" s="44">
        <v>901.57399999999996</v>
      </c>
      <c r="G5" s="44">
        <v>830.68219999999997</v>
      </c>
      <c r="H5" s="44">
        <v>1.24</v>
      </c>
      <c r="I5" s="44">
        <v>1.0900000000000001</v>
      </c>
    </row>
    <row r="6" spans="1:10" ht="15" thickBot="1" x14ac:dyDescent="0.25">
      <c r="A6" s="45" t="s">
        <v>435</v>
      </c>
      <c r="B6" s="46">
        <v>754</v>
      </c>
      <c r="C6" s="46">
        <v>795</v>
      </c>
      <c r="D6" s="46">
        <v>952.93560000000002</v>
      </c>
      <c r="E6" s="46">
        <v>943.24490000000003</v>
      </c>
      <c r="F6" s="46">
        <v>951.8374</v>
      </c>
      <c r="G6" s="46">
        <v>942.80690000000004</v>
      </c>
      <c r="H6" s="46">
        <v>1.26</v>
      </c>
      <c r="I6" s="46">
        <v>1.19</v>
      </c>
    </row>
    <row r="7" spans="1:10" ht="15" thickBot="1" x14ac:dyDescent="0.25">
      <c r="A7" s="43" t="s">
        <v>436</v>
      </c>
      <c r="B7" s="44">
        <v>740</v>
      </c>
      <c r="C7" s="44">
        <v>763</v>
      </c>
      <c r="D7" s="44">
        <v>806.15369999999996</v>
      </c>
      <c r="E7" s="44">
        <v>788.09529999999995</v>
      </c>
      <c r="F7" s="44">
        <v>806.74239999999998</v>
      </c>
      <c r="G7" s="44">
        <v>791.09130000000005</v>
      </c>
      <c r="H7" s="44">
        <v>1.0900000000000001</v>
      </c>
      <c r="I7" s="44">
        <v>1.03</v>
      </c>
    </row>
    <row r="8" spans="1:10" ht="15" thickBot="1" x14ac:dyDescent="0.25">
      <c r="A8" s="45" t="s">
        <v>437</v>
      </c>
      <c r="B8" s="46">
        <v>841</v>
      </c>
      <c r="C8" s="46">
        <v>628</v>
      </c>
      <c r="D8" s="46">
        <v>877.13909999999998</v>
      </c>
      <c r="E8" s="46">
        <v>677.90369999999996</v>
      </c>
      <c r="F8" s="46">
        <v>874.87419999999997</v>
      </c>
      <c r="G8" s="46">
        <v>677.09040000000005</v>
      </c>
      <c r="H8" s="46">
        <v>1.04</v>
      </c>
      <c r="I8" s="46">
        <v>1.08</v>
      </c>
    </row>
    <row r="9" spans="1:10" ht="15" thickBot="1" x14ac:dyDescent="0.25">
      <c r="A9" s="43" t="s">
        <v>438</v>
      </c>
      <c r="B9" s="44">
        <v>682</v>
      </c>
      <c r="C9" s="44">
        <v>650</v>
      </c>
      <c r="D9" s="44">
        <v>851.53390000000002</v>
      </c>
      <c r="E9" s="44">
        <v>826.33749999999998</v>
      </c>
      <c r="F9" s="44">
        <v>851.66290000000004</v>
      </c>
      <c r="G9" s="44">
        <v>825.55229999999995</v>
      </c>
      <c r="H9" s="44">
        <v>1.25</v>
      </c>
      <c r="I9" s="44">
        <v>1.27</v>
      </c>
    </row>
    <row r="10" spans="1:10" ht="15" thickBot="1" x14ac:dyDescent="0.25">
      <c r="A10" s="45" t="s">
        <v>439</v>
      </c>
      <c r="B10" s="46">
        <v>818</v>
      </c>
      <c r="C10" s="46">
        <v>654</v>
      </c>
      <c r="D10" s="46">
        <v>983.47540000000004</v>
      </c>
      <c r="E10" s="46">
        <v>744.57600000000002</v>
      </c>
      <c r="F10" s="46">
        <v>982.55690000000004</v>
      </c>
      <c r="G10" s="46">
        <v>745.36030000000005</v>
      </c>
      <c r="H10" s="46">
        <v>1.2</v>
      </c>
      <c r="I10" s="46">
        <v>1.1399999999999999</v>
      </c>
    </row>
    <row r="11" spans="1:10" ht="15" thickBot="1" x14ac:dyDescent="0.25">
      <c r="A11" s="43" t="s">
        <v>440</v>
      </c>
      <c r="B11" s="44">
        <v>695</v>
      </c>
      <c r="C11" s="44">
        <v>0</v>
      </c>
      <c r="D11" s="47">
        <v>1133.6017999999999</v>
      </c>
      <c r="E11" s="44">
        <v>0</v>
      </c>
      <c r="F11" s="47">
        <v>1132.3244999999999</v>
      </c>
      <c r="G11" s="44">
        <v>0</v>
      </c>
      <c r="H11" s="44">
        <v>1.63</v>
      </c>
      <c r="I11" s="44">
        <v>0</v>
      </c>
    </row>
    <row r="12" spans="1:10" ht="15" thickBot="1" x14ac:dyDescent="0.25">
      <c r="A12" s="45" t="s">
        <v>441</v>
      </c>
      <c r="B12" s="46">
        <v>727</v>
      </c>
      <c r="C12" s="46">
        <v>0</v>
      </c>
      <c r="D12" s="46">
        <v>999.22190000000001</v>
      </c>
      <c r="E12" s="46">
        <v>0</v>
      </c>
      <c r="F12" s="46">
        <v>994.93380000000002</v>
      </c>
      <c r="G12" s="46">
        <v>0</v>
      </c>
      <c r="H12" s="46">
        <v>1.37</v>
      </c>
      <c r="I12" s="46">
        <v>0</v>
      </c>
    </row>
    <row r="13" spans="1:10" ht="15" thickBot="1" x14ac:dyDescent="0.25">
      <c r="A13" s="43" t="s">
        <v>442</v>
      </c>
      <c r="B13" s="44">
        <v>797</v>
      </c>
      <c r="C13" s="44">
        <v>0</v>
      </c>
      <c r="D13" s="47">
        <v>1128.8099</v>
      </c>
      <c r="E13" s="44">
        <v>0</v>
      </c>
      <c r="F13" s="47">
        <v>1124.6699000000001</v>
      </c>
      <c r="G13" s="44">
        <v>0</v>
      </c>
      <c r="H13" s="44">
        <v>1.42</v>
      </c>
      <c r="I13" s="44">
        <v>0</v>
      </c>
    </row>
    <row r="14" spans="1:10" ht="15" thickBot="1" x14ac:dyDescent="0.25">
      <c r="A14" s="45" t="s">
        <v>443</v>
      </c>
      <c r="B14" s="46">
        <v>780</v>
      </c>
      <c r="C14" s="46">
        <v>0</v>
      </c>
      <c r="D14" s="48">
        <v>1025.3837000000001</v>
      </c>
      <c r="E14" s="46">
        <v>0</v>
      </c>
      <c r="F14" s="48">
        <v>1025.5297</v>
      </c>
      <c r="G14" s="46">
        <v>0</v>
      </c>
      <c r="H14" s="46">
        <v>1.31</v>
      </c>
      <c r="I14" s="46">
        <v>0</v>
      </c>
    </row>
    <row r="15" spans="1:10" ht="15" thickBot="1" x14ac:dyDescent="0.25">
      <c r="A15" s="43" t="s">
        <v>444</v>
      </c>
      <c r="B15" s="44">
        <v>815</v>
      </c>
      <c r="C15" s="44">
        <v>0</v>
      </c>
      <c r="D15" s="47">
        <v>1070.9647</v>
      </c>
      <c r="E15" s="44">
        <v>0</v>
      </c>
      <c r="F15" s="47">
        <v>1068.7682</v>
      </c>
      <c r="G15" s="44">
        <v>0</v>
      </c>
      <c r="H15" s="44">
        <v>1.31</v>
      </c>
      <c r="I15" s="44">
        <v>0</v>
      </c>
    </row>
    <row r="16" spans="1:10" ht="15" thickBot="1" x14ac:dyDescent="0.25">
      <c r="A16" s="45" t="s">
        <v>445</v>
      </c>
      <c r="B16" s="46">
        <v>864</v>
      </c>
      <c r="C16" s="46">
        <v>0</v>
      </c>
      <c r="D16" s="48">
        <v>1101.3655000000001</v>
      </c>
      <c r="E16" s="46">
        <v>0</v>
      </c>
      <c r="F16" s="48">
        <v>1100.7273</v>
      </c>
      <c r="G16" s="46">
        <v>0</v>
      </c>
      <c r="H16" s="46">
        <v>1.27</v>
      </c>
      <c r="I16" s="46">
        <v>0</v>
      </c>
    </row>
    <row r="17" spans="1:9" x14ac:dyDescent="0.2">
      <c r="A17" s="49" t="s">
        <v>446</v>
      </c>
      <c r="B17" s="50">
        <v>9238</v>
      </c>
      <c r="C17" s="50">
        <v>4252</v>
      </c>
      <c r="D17" s="51">
        <v>11832.6176</v>
      </c>
      <c r="E17" s="51">
        <v>4810.1935999999996</v>
      </c>
      <c r="F17" s="51">
        <v>11816.2012</v>
      </c>
      <c r="G17" s="51">
        <v>4812.5834000000004</v>
      </c>
      <c r="H17" s="49">
        <v>1.28</v>
      </c>
      <c r="I17" s="49">
        <v>1.1299999999999999</v>
      </c>
    </row>
    <row r="18" spans="1:9" x14ac:dyDescent="0.2">
      <c r="A18" s="136" t="s">
        <v>447</v>
      </c>
      <c r="B18" s="136"/>
      <c r="C18" s="136"/>
      <c r="D18" s="136"/>
      <c r="E18" s="136"/>
      <c r="F18" s="136"/>
      <c r="G18" s="136"/>
      <c r="H18" s="136"/>
      <c r="I18" s="136"/>
    </row>
    <row r="19" spans="1:9" x14ac:dyDescent="0.2">
      <c r="A19" s="137"/>
      <c r="B19" s="137"/>
      <c r="C19" s="137"/>
      <c r="D19" s="137"/>
      <c r="E19" s="137"/>
      <c r="F19" s="137"/>
      <c r="G19" s="137"/>
      <c r="H19" s="137"/>
      <c r="I19" s="137"/>
    </row>
    <row r="20" spans="1:9" ht="123.75" x14ac:dyDescent="0.2">
      <c r="A20" s="52" t="s">
        <v>448</v>
      </c>
    </row>
  </sheetData>
  <mergeCells count="9">
    <mergeCell ref="A1:I1"/>
    <mergeCell ref="A2:I2"/>
    <mergeCell ref="A18:I18"/>
    <mergeCell ref="A19:I19"/>
    <mergeCell ref="A3:A4"/>
    <mergeCell ref="B3:C3"/>
    <mergeCell ref="D3:E3"/>
    <mergeCell ref="F3:G3"/>
    <mergeCell ref="H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1"/>
  <sheetViews>
    <sheetView zoomScale="90" zoomScaleNormal="90" workbookViewId="0">
      <pane xSplit="3" ySplit="1" topLeftCell="D95" activePane="bottomRight" state="frozen"/>
      <selection pane="topRight" activeCell="D1" sqref="D1"/>
      <selection pane="bottomLeft" activeCell="A2" sqref="A2"/>
      <selection pane="bottomRight" activeCell="R100" sqref="R100"/>
    </sheetView>
  </sheetViews>
  <sheetFormatPr defaultColWidth="9.125" defaultRowHeight="21" x14ac:dyDescent="0.35"/>
  <cols>
    <col min="1" max="1" width="8.375" style="144" customWidth="1"/>
    <col min="2" max="2" width="9.125" style="162"/>
    <col min="3" max="3" width="39.25" style="144" customWidth="1"/>
    <col min="4" max="4" width="14.875" style="144" customWidth="1"/>
    <col min="5" max="5" width="16.875" style="144" hidden="1" customWidth="1"/>
    <col min="6" max="6" width="15.375" style="144" customWidth="1"/>
    <col min="7" max="7" width="16.875" style="144" hidden="1" customWidth="1"/>
    <col min="8" max="8" width="14.5" style="144" customWidth="1"/>
    <col min="9" max="9" width="16.875" style="144" hidden="1" customWidth="1"/>
    <col min="10" max="10" width="15.25" style="144" customWidth="1"/>
    <col min="11" max="11" width="16.875" style="144" hidden="1" customWidth="1"/>
    <col min="12" max="12" width="16.875" style="144" customWidth="1"/>
    <col min="13" max="13" width="16.875" style="144" hidden="1" customWidth="1"/>
    <col min="14" max="14" width="16.875" style="148" customWidth="1"/>
    <col min="15" max="15" width="15.25" style="144" hidden="1" customWidth="1"/>
    <col min="16" max="16384" width="9.125" style="144"/>
  </cols>
  <sheetData>
    <row r="1" spans="1:16" ht="40.5" customHeight="1" x14ac:dyDescent="0.35">
      <c r="A1" s="142" t="s">
        <v>0</v>
      </c>
      <c r="B1" s="143" t="s">
        <v>631</v>
      </c>
      <c r="C1" s="143" t="s">
        <v>632</v>
      </c>
      <c r="D1" s="143">
        <v>241701</v>
      </c>
      <c r="E1" s="143"/>
      <c r="F1" s="143">
        <v>241732</v>
      </c>
      <c r="G1" s="143"/>
      <c r="H1" s="143">
        <v>241762</v>
      </c>
      <c r="I1" s="143"/>
      <c r="J1" s="143">
        <v>241793</v>
      </c>
      <c r="K1" s="143"/>
      <c r="L1" s="143">
        <v>241824</v>
      </c>
      <c r="M1" s="143"/>
      <c r="N1" s="143">
        <v>241852</v>
      </c>
      <c r="O1" s="143"/>
    </row>
    <row r="2" spans="1:16" x14ac:dyDescent="0.35">
      <c r="A2" s="145">
        <v>1</v>
      </c>
      <c r="B2" s="146" t="s">
        <v>633</v>
      </c>
      <c r="C2" s="147" t="s">
        <v>634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O2" s="148"/>
      <c r="P2" s="149"/>
    </row>
    <row r="3" spans="1:16" x14ac:dyDescent="0.35">
      <c r="A3" s="145">
        <v>2</v>
      </c>
      <c r="B3" s="146" t="s">
        <v>635</v>
      </c>
      <c r="C3" s="147" t="s">
        <v>636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O3" s="148"/>
      <c r="P3" s="149"/>
    </row>
    <row r="4" spans="1:16" x14ac:dyDescent="0.35">
      <c r="A4" s="145">
        <v>3</v>
      </c>
      <c r="B4" s="150" t="s">
        <v>637</v>
      </c>
      <c r="C4" s="151" t="s">
        <v>638</v>
      </c>
      <c r="D4" s="152">
        <v>45034</v>
      </c>
      <c r="E4" s="153">
        <v>1E-4</v>
      </c>
      <c r="F4" s="152">
        <v>61947</v>
      </c>
      <c r="G4" s="153">
        <v>1E-4</v>
      </c>
      <c r="H4" s="152">
        <v>45279</v>
      </c>
      <c r="I4" s="153">
        <v>1E-4</v>
      </c>
      <c r="J4" s="152">
        <v>70565</v>
      </c>
      <c r="K4" s="153">
        <v>1E-4</v>
      </c>
      <c r="L4" s="152">
        <v>36867</v>
      </c>
      <c r="M4" s="153">
        <v>1E-4</v>
      </c>
      <c r="N4" s="152">
        <v>40158</v>
      </c>
      <c r="O4" s="153">
        <v>1E-4</v>
      </c>
      <c r="P4" s="149"/>
    </row>
    <row r="5" spans="1:16" x14ac:dyDescent="0.35">
      <c r="A5" s="145">
        <v>4</v>
      </c>
      <c r="B5" s="150" t="s">
        <v>639</v>
      </c>
      <c r="C5" s="151" t="s">
        <v>640</v>
      </c>
      <c r="D5" s="154">
        <v>0</v>
      </c>
      <c r="E5" s="154"/>
      <c r="F5" s="154">
        <v>0</v>
      </c>
      <c r="G5" s="154"/>
      <c r="H5" s="154">
        <v>0</v>
      </c>
      <c r="I5" s="154"/>
      <c r="J5" s="154">
        <v>0</v>
      </c>
      <c r="K5" s="154"/>
      <c r="L5" s="154">
        <v>0</v>
      </c>
      <c r="M5" s="148"/>
      <c r="O5" s="148"/>
      <c r="P5" s="149"/>
    </row>
    <row r="6" spans="1:16" x14ac:dyDescent="0.35">
      <c r="A6" s="145">
        <v>5</v>
      </c>
      <c r="B6" s="150" t="s">
        <v>641</v>
      </c>
      <c r="C6" s="151" t="s">
        <v>642</v>
      </c>
      <c r="D6" s="154">
        <v>0</v>
      </c>
      <c r="E6" s="154"/>
      <c r="F6" s="154">
        <v>0</v>
      </c>
      <c r="G6" s="154"/>
      <c r="H6" s="154">
        <v>0</v>
      </c>
      <c r="I6" s="154"/>
      <c r="J6" s="154">
        <v>0</v>
      </c>
      <c r="K6" s="154"/>
      <c r="L6" s="154">
        <v>0</v>
      </c>
      <c r="M6" s="148"/>
      <c r="O6" s="148"/>
      <c r="P6" s="149"/>
    </row>
    <row r="7" spans="1:16" x14ac:dyDescent="0.35">
      <c r="A7" s="145">
        <v>6</v>
      </c>
      <c r="B7" s="150" t="s">
        <v>643</v>
      </c>
      <c r="C7" s="151" t="s">
        <v>644</v>
      </c>
      <c r="D7" s="152">
        <v>1315968.7</v>
      </c>
      <c r="E7" s="153">
        <v>3.2000000000000002E-3</v>
      </c>
      <c r="F7" s="152">
        <v>1214497.2</v>
      </c>
      <c r="G7" s="153">
        <v>2.8E-3</v>
      </c>
      <c r="H7" s="152">
        <v>1212142.2</v>
      </c>
      <c r="I7" s="153">
        <v>2.7000000000000001E-3</v>
      </c>
      <c r="J7" s="152">
        <v>1283586.2</v>
      </c>
      <c r="K7" s="153">
        <v>2.7000000000000001E-3</v>
      </c>
      <c r="L7" s="152">
        <v>2539734.2000000002</v>
      </c>
      <c r="M7" s="153">
        <v>5.4000000000000003E-3</v>
      </c>
      <c r="N7" s="152">
        <v>3331840.95</v>
      </c>
      <c r="O7" s="153">
        <v>7.1000000000000004E-3</v>
      </c>
      <c r="P7" s="149"/>
    </row>
    <row r="8" spans="1:16" x14ac:dyDescent="0.35">
      <c r="A8" s="145">
        <v>7</v>
      </c>
      <c r="B8" s="150" t="s">
        <v>645</v>
      </c>
      <c r="C8" s="151" t="s">
        <v>646</v>
      </c>
      <c r="D8" s="152">
        <v>30000</v>
      </c>
      <c r="E8" s="153">
        <v>1E-4</v>
      </c>
      <c r="F8" s="152">
        <v>30000</v>
      </c>
      <c r="G8" s="153">
        <v>1E-4</v>
      </c>
      <c r="H8" s="152">
        <v>30000</v>
      </c>
      <c r="I8" s="153">
        <v>1E-4</v>
      </c>
      <c r="J8" s="152">
        <v>30115.07</v>
      </c>
      <c r="K8" s="153">
        <v>1E-4</v>
      </c>
      <c r="L8" s="152">
        <v>30000</v>
      </c>
      <c r="M8" s="153">
        <v>1E-4</v>
      </c>
      <c r="N8" s="151">
        <v>0</v>
      </c>
      <c r="O8" s="153">
        <v>0</v>
      </c>
      <c r="P8" s="149"/>
    </row>
    <row r="9" spans="1:16" x14ac:dyDescent="0.35">
      <c r="A9" s="145">
        <v>8</v>
      </c>
      <c r="B9" s="150" t="s">
        <v>647</v>
      </c>
      <c r="C9" s="151" t="s">
        <v>648</v>
      </c>
      <c r="D9" s="152">
        <v>43612697.100000001</v>
      </c>
      <c r="E9" s="153">
        <v>0.1045</v>
      </c>
      <c r="F9" s="152">
        <v>48986771.140000001</v>
      </c>
      <c r="G9" s="153">
        <v>0.11360000000000001</v>
      </c>
      <c r="H9" s="152">
        <v>41144743.509999998</v>
      </c>
      <c r="I9" s="153">
        <v>9.0999999999999998E-2</v>
      </c>
      <c r="J9" s="152">
        <v>59075195.43</v>
      </c>
      <c r="K9" s="153">
        <v>0.12330000000000001</v>
      </c>
      <c r="L9" s="152">
        <v>49671118.659999996</v>
      </c>
      <c r="M9" s="153">
        <v>0.10589999999999999</v>
      </c>
      <c r="N9" s="152">
        <v>42981019.799999997</v>
      </c>
      <c r="O9" s="153">
        <v>9.1399999999999995E-2</v>
      </c>
      <c r="P9" s="149"/>
    </row>
    <row r="10" spans="1:16" x14ac:dyDescent="0.35">
      <c r="A10" s="145">
        <v>9</v>
      </c>
      <c r="B10" s="150" t="s">
        <v>649</v>
      </c>
      <c r="C10" s="151" t="s">
        <v>650</v>
      </c>
      <c r="D10" s="154">
        <v>0</v>
      </c>
      <c r="E10" s="154"/>
      <c r="F10" s="154">
        <v>0</v>
      </c>
      <c r="G10" s="154"/>
      <c r="H10" s="154">
        <v>0</v>
      </c>
      <c r="I10" s="154"/>
      <c r="J10" s="154">
        <v>0</v>
      </c>
      <c r="K10" s="154"/>
      <c r="L10" s="154">
        <v>0</v>
      </c>
      <c r="M10" s="148"/>
      <c r="O10" s="148"/>
      <c r="P10" s="149"/>
    </row>
    <row r="11" spans="1:16" x14ac:dyDescent="0.35">
      <c r="A11" s="145">
        <v>10</v>
      </c>
      <c r="B11" s="150" t="s">
        <v>651</v>
      </c>
      <c r="C11" s="151" t="s">
        <v>652</v>
      </c>
      <c r="D11" s="152">
        <v>11993008.939999999</v>
      </c>
      <c r="E11" s="153">
        <v>2.87E-2</v>
      </c>
      <c r="F11" s="152">
        <v>25927174.23</v>
      </c>
      <c r="G11" s="153">
        <v>6.0100000000000001E-2</v>
      </c>
      <c r="H11" s="152">
        <v>32607804.620000001</v>
      </c>
      <c r="I11" s="153">
        <v>7.22E-2</v>
      </c>
      <c r="J11" s="152">
        <v>28591497.609999999</v>
      </c>
      <c r="K11" s="153">
        <v>5.9700000000000003E-2</v>
      </c>
      <c r="L11" s="152">
        <v>20758096.920000002</v>
      </c>
      <c r="M11" s="153">
        <v>4.4299999999999999E-2</v>
      </c>
      <c r="N11" s="152">
        <v>22613292.609999999</v>
      </c>
      <c r="O11" s="153">
        <v>4.8099999999999997E-2</v>
      </c>
      <c r="P11" s="149"/>
    </row>
    <row r="12" spans="1:16" x14ac:dyDescent="0.35">
      <c r="A12" s="145">
        <v>11</v>
      </c>
      <c r="B12" s="150" t="s">
        <v>653</v>
      </c>
      <c r="C12" s="151" t="s">
        <v>654</v>
      </c>
      <c r="D12" s="154">
        <v>0</v>
      </c>
      <c r="E12" s="154"/>
      <c r="F12" s="154">
        <v>0</v>
      </c>
      <c r="G12" s="154"/>
      <c r="H12" s="154">
        <v>0</v>
      </c>
      <c r="I12" s="154"/>
      <c r="J12" s="154">
        <v>0</v>
      </c>
      <c r="K12" s="154"/>
      <c r="L12" s="154">
        <v>0</v>
      </c>
      <c r="M12" s="148"/>
      <c r="N12" s="148">
        <v>0</v>
      </c>
      <c r="O12" s="148"/>
      <c r="P12" s="149"/>
    </row>
    <row r="13" spans="1:16" x14ac:dyDescent="0.35">
      <c r="A13" s="145">
        <v>12</v>
      </c>
      <c r="B13" s="146" t="s">
        <v>655</v>
      </c>
      <c r="C13" s="155" t="s">
        <v>656</v>
      </c>
      <c r="D13" s="152">
        <v>56996708.740000002</v>
      </c>
      <c r="E13" s="153">
        <v>0.1366</v>
      </c>
      <c r="F13" s="152">
        <v>76220389.569999993</v>
      </c>
      <c r="G13" s="153">
        <v>0.17680000000000001</v>
      </c>
      <c r="H13" s="152">
        <v>75039969.329999998</v>
      </c>
      <c r="I13" s="153">
        <v>0.1661</v>
      </c>
      <c r="J13" s="152">
        <v>89050959.310000002</v>
      </c>
      <c r="K13" s="153">
        <v>0.18590000000000001</v>
      </c>
      <c r="L13" s="152">
        <v>73035816.780000001</v>
      </c>
      <c r="M13" s="153">
        <v>0.15570000000000001</v>
      </c>
      <c r="N13" s="152">
        <v>68966311.359999999</v>
      </c>
      <c r="O13" s="153">
        <v>0.1467</v>
      </c>
      <c r="P13" s="149"/>
    </row>
    <row r="14" spans="1:16" x14ac:dyDescent="0.35">
      <c r="A14" s="145">
        <v>13</v>
      </c>
      <c r="B14" s="150" t="s">
        <v>657</v>
      </c>
      <c r="C14" s="151" t="s">
        <v>658</v>
      </c>
      <c r="D14" s="152">
        <v>14712757.25</v>
      </c>
      <c r="E14" s="153">
        <v>3.5299999999999998E-2</v>
      </c>
      <c r="F14" s="152">
        <v>10614634</v>
      </c>
      <c r="G14" s="153">
        <v>2.46E-2</v>
      </c>
      <c r="H14" s="152">
        <v>10024575</v>
      </c>
      <c r="I14" s="153">
        <v>2.2200000000000001E-2</v>
      </c>
      <c r="J14" s="152">
        <v>11413767</v>
      </c>
      <c r="K14" s="153">
        <v>2.3800000000000002E-2</v>
      </c>
      <c r="L14" s="152">
        <v>11377097</v>
      </c>
      <c r="M14" s="153">
        <v>2.4299999999999999E-2</v>
      </c>
      <c r="N14" s="152">
        <v>17969978</v>
      </c>
      <c r="O14" s="153">
        <v>3.8199999999999998E-2</v>
      </c>
      <c r="P14" s="149"/>
    </row>
    <row r="15" spans="1:16" x14ac:dyDescent="0.35">
      <c r="A15" s="145">
        <v>14</v>
      </c>
      <c r="B15" s="150" t="s">
        <v>659</v>
      </c>
      <c r="C15" s="151" t="s">
        <v>660</v>
      </c>
      <c r="D15" s="152">
        <v>5544757.4000000004</v>
      </c>
      <c r="E15" s="153">
        <v>1.3299999999999999E-2</v>
      </c>
      <c r="F15" s="152">
        <v>3626275.9</v>
      </c>
      <c r="G15" s="153">
        <v>8.3999999999999995E-3</v>
      </c>
      <c r="H15" s="152">
        <v>3580471.4</v>
      </c>
      <c r="I15" s="153">
        <v>7.9000000000000008E-3</v>
      </c>
      <c r="J15" s="152">
        <v>3466006.4</v>
      </c>
      <c r="K15" s="153">
        <v>7.1999999999999998E-3</v>
      </c>
      <c r="L15" s="152">
        <v>3863212.4</v>
      </c>
      <c r="M15" s="153">
        <v>8.2000000000000007E-3</v>
      </c>
      <c r="N15" s="152">
        <v>4447553.9000000004</v>
      </c>
      <c r="O15" s="153">
        <v>9.4999999999999998E-3</v>
      </c>
      <c r="P15" s="149"/>
    </row>
    <row r="16" spans="1:16" x14ac:dyDescent="0.35">
      <c r="A16" s="145">
        <v>15</v>
      </c>
      <c r="B16" s="150" t="s">
        <v>661</v>
      </c>
      <c r="C16" s="151" t="s">
        <v>662</v>
      </c>
      <c r="D16" s="154">
        <v>0</v>
      </c>
      <c r="E16" s="154"/>
      <c r="F16" s="154">
        <v>0</v>
      </c>
      <c r="G16" s="154"/>
      <c r="H16" s="154">
        <v>0</v>
      </c>
      <c r="I16" s="154"/>
      <c r="J16" s="154">
        <v>0</v>
      </c>
      <c r="K16" s="154"/>
      <c r="L16" s="154">
        <v>0</v>
      </c>
      <c r="M16" s="148"/>
      <c r="O16" s="148"/>
      <c r="P16" s="149"/>
    </row>
    <row r="17" spans="1:16" x14ac:dyDescent="0.35">
      <c r="A17" s="145">
        <v>16</v>
      </c>
      <c r="B17" s="150" t="s">
        <v>663</v>
      </c>
      <c r="C17" s="151" t="s">
        <v>664</v>
      </c>
      <c r="D17" s="152">
        <v>1411787.46</v>
      </c>
      <c r="E17" s="153">
        <v>3.3999999999999998E-3</v>
      </c>
      <c r="F17" s="152">
        <v>1003179.72</v>
      </c>
      <c r="G17" s="153">
        <v>2.3E-3</v>
      </c>
      <c r="H17" s="152">
        <v>718939</v>
      </c>
      <c r="I17" s="153">
        <v>1.6000000000000001E-3</v>
      </c>
      <c r="J17" s="152">
        <v>1012869.86</v>
      </c>
      <c r="K17" s="153">
        <v>2.0999999999999999E-3</v>
      </c>
      <c r="L17" s="152">
        <v>141330</v>
      </c>
      <c r="M17" s="153">
        <v>2.9999999999999997E-4</v>
      </c>
      <c r="N17" s="152">
        <v>477379.74</v>
      </c>
      <c r="O17" s="153">
        <v>1E-3</v>
      </c>
      <c r="P17" s="149"/>
    </row>
    <row r="18" spans="1:16" x14ac:dyDescent="0.35">
      <c r="A18" s="145">
        <v>17</v>
      </c>
      <c r="B18" s="150" t="s">
        <v>665</v>
      </c>
      <c r="C18" s="151" t="s">
        <v>666</v>
      </c>
      <c r="D18" s="154">
        <v>0</v>
      </c>
      <c r="E18" s="154"/>
      <c r="F18" s="154">
        <v>0</v>
      </c>
      <c r="G18" s="154"/>
      <c r="H18" s="154">
        <v>0</v>
      </c>
      <c r="I18" s="154"/>
      <c r="J18" s="154">
        <v>0</v>
      </c>
      <c r="K18" s="154"/>
      <c r="L18" s="154">
        <v>0</v>
      </c>
      <c r="M18" s="148"/>
      <c r="O18" s="148"/>
      <c r="P18" s="149"/>
    </row>
    <row r="19" spans="1:16" x14ac:dyDescent="0.35">
      <c r="A19" s="145">
        <v>18</v>
      </c>
      <c r="B19" s="150" t="s">
        <v>667</v>
      </c>
      <c r="C19" s="151" t="s">
        <v>668</v>
      </c>
      <c r="D19" s="152">
        <v>7634141.79</v>
      </c>
      <c r="E19" s="153">
        <v>1.83E-2</v>
      </c>
      <c r="F19" s="152">
        <v>3217144</v>
      </c>
      <c r="G19" s="153">
        <v>7.4999999999999997E-3</v>
      </c>
      <c r="H19" s="152">
        <v>3565133.01</v>
      </c>
      <c r="I19" s="153">
        <v>7.9000000000000008E-3</v>
      </c>
      <c r="J19" s="152">
        <v>3956652.87</v>
      </c>
      <c r="K19" s="153">
        <v>8.3000000000000001E-3</v>
      </c>
      <c r="L19" s="152">
        <v>4218157.8499999996</v>
      </c>
      <c r="M19" s="153">
        <v>8.9999999999999993E-3</v>
      </c>
      <c r="N19" s="152">
        <v>5741321.71</v>
      </c>
      <c r="O19" s="153">
        <v>1.2200000000000001E-2</v>
      </c>
      <c r="P19" s="149"/>
    </row>
    <row r="20" spans="1:16" x14ac:dyDescent="0.35">
      <c r="A20" s="145">
        <v>19</v>
      </c>
      <c r="B20" s="150" t="s">
        <v>669</v>
      </c>
      <c r="C20" s="151" t="s">
        <v>670</v>
      </c>
      <c r="D20" s="152">
        <v>5284839.34</v>
      </c>
      <c r="E20" s="153">
        <v>1.2699999999999999E-2</v>
      </c>
      <c r="F20" s="152">
        <v>3304278.99</v>
      </c>
      <c r="G20" s="153">
        <v>7.7000000000000002E-3</v>
      </c>
      <c r="H20" s="152">
        <v>4242500.92</v>
      </c>
      <c r="I20" s="153">
        <v>9.4000000000000004E-3</v>
      </c>
      <c r="J20" s="152">
        <v>3849904.59</v>
      </c>
      <c r="K20" s="153">
        <v>8.0000000000000002E-3</v>
      </c>
      <c r="L20" s="152">
        <v>2581775.44</v>
      </c>
      <c r="M20" s="153">
        <v>5.4999999999999997E-3</v>
      </c>
      <c r="N20" s="152">
        <v>5973715.8700000001</v>
      </c>
      <c r="O20" s="153">
        <v>1.2699999999999999E-2</v>
      </c>
      <c r="P20" s="149"/>
    </row>
    <row r="21" spans="1:16" x14ac:dyDescent="0.35">
      <c r="A21" s="145">
        <v>20</v>
      </c>
      <c r="B21" s="150" t="s">
        <v>671</v>
      </c>
      <c r="C21" s="151" t="s">
        <v>672</v>
      </c>
      <c r="D21" s="152">
        <v>2131746.09</v>
      </c>
      <c r="E21" s="153">
        <v>5.1000000000000004E-3</v>
      </c>
      <c r="F21" s="152">
        <v>2276549.54</v>
      </c>
      <c r="G21" s="153">
        <v>5.3E-3</v>
      </c>
      <c r="H21" s="152">
        <v>2247086.6</v>
      </c>
      <c r="I21" s="153">
        <v>5.0000000000000001E-3</v>
      </c>
      <c r="J21" s="152">
        <v>1911371.97</v>
      </c>
      <c r="K21" s="153">
        <v>4.0000000000000001E-3</v>
      </c>
      <c r="L21" s="152">
        <v>2019520.67</v>
      </c>
      <c r="M21" s="153">
        <v>4.3E-3</v>
      </c>
      <c r="N21" s="152">
        <v>2059080.5</v>
      </c>
      <c r="O21" s="153">
        <v>4.4000000000000003E-3</v>
      </c>
      <c r="P21" s="149"/>
    </row>
    <row r="22" spans="1:16" x14ac:dyDescent="0.35">
      <c r="A22" s="145">
        <v>21</v>
      </c>
      <c r="B22" s="150" t="s">
        <v>673</v>
      </c>
      <c r="C22" s="151" t="s">
        <v>674</v>
      </c>
      <c r="D22" s="152">
        <v>493852</v>
      </c>
      <c r="E22" s="153">
        <v>1.1999999999999999E-3</v>
      </c>
      <c r="F22" s="152">
        <v>452874.51</v>
      </c>
      <c r="G22" s="153">
        <v>1.1000000000000001E-3</v>
      </c>
      <c r="H22" s="152">
        <v>481255.01</v>
      </c>
      <c r="I22" s="153">
        <v>1.1000000000000001E-3</v>
      </c>
      <c r="J22" s="152">
        <v>353381.06</v>
      </c>
      <c r="K22" s="153">
        <v>6.9999999999999999E-4</v>
      </c>
      <c r="L22" s="152">
        <v>359677.06</v>
      </c>
      <c r="M22" s="153">
        <v>8.0000000000000004E-4</v>
      </c>
      <c r="N22" s="152">
        <v>330368.55</v>
      </c>
      <c r="O22" s="153">
        <v>6.9999999999999999E-4</v>
      </c>
      <c r="P22" s="149"/>
    </row>
    <row r="23" spans="1:16" x14ac:dyDescent="0.35">
      <c r="A23" s="145">
        <v>22</v>
      </c>
      <c r="B23" s="150" t="s">
        <v>675</v>
      </c>
      <c r="C23" s="151" t="s">
        <v>676</v>
      </c>
      <c r="D23" s="152">
        <v>14896480.25</v>
      </c>
      <c r="E23" s="153">
        <v>3.5700000000000003E-2</v>
      </c>
      <c r="F23" s="152">
        <v>16557035.25</v>
      </c>
      <c r="G23" s="153">
        <v>3.8399999999999997E-2</v>
      </c>
      <c r="H23" s="152">
        <v>17392448.25</v>
      </c>
      <c r="I23" s="153">
        <v>3.85E-2</v>
      </c>
      <c r="J23" s="152">
        <v>18860232.25</v>
      </c>
      <c r="K23" s="153">
        <v>3.9399999999999998E-2</v>
      </c>
      <c r="L23" s="152">
        <v>12278160.25</v>
      </c>
      <c r="M23" s="153">
        <v>2.6200000000000001E-2</v>
      </c>
      <c r="N23" s="152">
        <v>13544810.25</v>
      </c>
      <c r="O23" s="153">
        <v>2.8799999999999999E-2</v>
      </c>
      <c r="P23" s="149"/>
    </row>
    <row r="24" spans="1:16" x14ac:dyDescent="0.35">
      <c r="A24" s="145">
        <v>23</v>
      </c>
      <c r="B24" s="150" t="s">
        <v>677</v>
      </c>
      <c r="C24" s="151" t="s">
        <v>678</v>
      </c>
      <c r="D24" s="152">
        <v>2683839.5</v>
      </c>
      <c r="E24" s="153">
        <v>6.4000000000000003E-3</v>
      </c>
      <c r="F24" s="152">
        <v>2753276</v>
      </c>
      <c r="G24" s="153">
        <v>6.4000000000000003E-3</v>
      </c>
      <c r="H24" s="152">
        <v>2854589.25</v>
      </c>
      <c r="I24" s="153">
        <v>6.3E-3</v>
      </c>
      <c r="J24" s="152">
        <v>2879937.25</v>
      </c>
      <c r="K24" s="153">
        <v>6.0000000000000001E-3</v>
      </c>
      <c r="L24" s="152">
        <v>3085320.25</v>
      </c>
      <c r="M24" s="153">
        <v>6.6E-3</v>
      </c>
      <c r="N24" s="152">
        <v>3033061</v>
      </c>
      <c r="O24" s="153">
        <v>6.4999999999999997E-3</v>
      </c>
      <c r="P24" s="149"/>
    </row>
    <row r="25" spans="1:16" x14ac:dyDescent="0.35">
      <c r="A25" s="145">
        <v>24</v>
      </c>
      <c r="B25" s="150" t="s">
        <v>679</v>
      </c>
      <c r="C25" s="151" t="s">
        <v>680</v>
      </c>
      <c r="D25" s="152">
        <v>1704280.75</v>
      </c>
      <c r="E25" s="153">
        <v>4.1000000000000003E-3</v>
      </c>
      <c r="F25" s="152">
        <v>1263860.75</v>
      </c>
      <c r="G25" s="153">
        <v>2.8999999999999998E-3</v>
      </c>
      <c r="H25" s="152">
        <v>1401384.75</v>
      </c>
      <c r="I25" s="153">
        <v>3.0999999999999999E-3</v>
      </c>
      <c r="J25" s="152">
        <v>1922457.35</v>
      </c>
      <c r="K25" s="153">
        <v>4.0000000000000001E-3</v>
      </c>
      <c r="L25" s="152">
        <v>1377832.25</v>
      </c>
      <c r="M25" s="153">
        <v>2.8999999999999998E-3</v>
      </c>
      <c r="N25" s="152">
        <v>1249590.25</v>
      </c>
      <c r="O25" s="153">
        <v>2.7000000000000001E-3</v>
      </c>
      <c r="P25" s="149"/>
    </row>
    <row r="26" spans="1:16" x14ac:dyDescent="0.35">
      <c r="A26" s="145">
        <v>25</v>
      </c>
      <c r="B26" s="150" t="s">
        <v>681</v>
      </c>
      <c r="C26" s="151" t="s">
        <v>682</v>
      </c>
      <c r="D26" s="156">
        <v>0</v>
      </c>
      <c r="E26" s="157">
        <v>0</v>
      </c>
      <c r="F26" s="156">
        <v>0</v>
      </c>
      <c r="G26" s="157">
        <v>0</v>
      </c>
      <c r="H26" s="156">
        <v>0</v>
      </c>
      <c r="I26" s="157">
        <v>0</v>
      </c>
      <c r="J26" s="156">
        <v>0</v>
      </c>
      <c r="K26" s="157">
        <v>0</v>
      </c>
      <c r="L26" s="156">
        <v>0</v>
      </c>
      <c r="M26" s="153">
        <v>0</v>
      </c>
      <c r="N26" s="151">
        <v>0</v>
      </c>
      <c r="O26" s="153">
        <v>0</v>
      </c>
      <c r="P26" s="149"/>
    </row>
    <row r="27" spans="1:16" x14ac:dyDescent="0.35">
      <c r="A27" s="145">
        <v>26</v>
      </c>
      <c r="B27" s="150" t="s">
        <v>683</v>
      </c>
      <c r="C27" s="151" t="s">
        <v>684</v>
      </c>
      <c r="D27" s="152">
        <v>93469</v>
      </c>
      <c r="E27" s="153">
        <v>2.0000000000000001E-4</v>
      </c>
      <c r="F27" s="152">
        <v>93469</v>
      </c>
      <c r="G27" s="153">
        <v>2.0000000000000001E-4</v>
      </c>
      <c r="H27" s="152">
        <v>93469</v>
      </c>
      <c r="I27" s="153">
        <v>2.0000000000000001E-4</v>
      </c>
      <c r="J27" s="152">
        <v>93469</v>
      </c>
      <c r="K27" s="153">
        <v>2.0000000000000001E-4</v>
      </c>
      <c r="L27" s="152">
        <v>93469</v>
      </c>
      <c r="M27" s="153">
        <v>2.0000000000000001E-4</v>
      </c>
      <c r="N27" s="152">
        <v>93469</v>
      </c>
      <c r="O27" s="153">
        <v>2.0000000000000001E-4</v>
      </c>
      <c r="P27" s="149"/>
    </row>
    <row r="28" spans="1:16" x14ac:dyDescent="0.35">
      <c r="A28" s="145">
        <v>27</v>
      </c>
      <c r="B28" s="150" t="s">
        <v>685</v>
      </c>
      <c r="C28" s="151" t="s">
        <v>686</v>
      </c>
      <c r="D28" s="154">
        <v>0</v>
      </c>
      <c r="E28" s="154"/>
      <c r="F28" s="154">
        <v>0</v>
      </c>
      <c r="G28" s="154"/>
      <c r="H28" s="154">
        <v>0</v>
      </c>
      <c r="I28" s="154"/>
      <c r="J28" s="154">
        <v>0</v>
      </c>
      <c r="K28" s="154"/>
      <c r="L28" s="154">
        <v>0</v>
      </c>
      <c r="M28" s="148"/>
      <c r="O28" s="148"/>
      <c r="P28" s="149"/>
    </row>
    <row r="29" spans="1:16" x14ac:dyDescent="0.35">
      <c r="A29" s="145">
        <v>28</v>
      </c>
      <c r="B29" s="150" t="s">
        <v>687</v>
      </c>
      <c r="C29" s="151" t="s">
        <v>688</v>
      </c>
      <c r="D29" s="152">
        <v>42255.1</v>
      </c>
      <c r="E29" s="153">
        <v>1E-4</v>
      </c>
      <c r="F29" s="152">
        <v>42951</v>
      </c>
      <c r="G29" s="153">
        <v>1E-4</v>
      </c>
      <c r="H29" s="152">
        <v>45179.75</v>
      </c>
      <c r="I29" s="153">
        <v>1E-4</v>
      </c>
      <c r="J29" s="152">
        <v>45686</v>
      </c>
      <c r="K29" s="153">
        <v>1E-4</v>
      </c>
      <c r="L29" s="152">
        <v>46454.6</v>
      </c>
      <c r="M29" s="153">
        <v>1E-4</v>
      </c>
      <c r="N29" s="152">
        <v>50098.45</v>
      </c>
      <c r="O29" s="153">
        <v>1E-4</v>
      </c>
      <c r="P29" s="149"/>
    </row>
    <row r="30" spans="1:16" x14ac:dyDescent="0.35">
      <c r="A30" s="145">
        <v>29</v>
      </c>
      <c r="B30" s="146" t="s">
        <v>689</v>
      </c>
      <c r="C30" s="147" t="s">
        <v>690</v>
      </c>
      <c r="D30" s="152">
        <v>56634205.93</v>
      </c>
      <c r="E30" s="153">
        <v>0.1358</v>
      </c>
      <c r="F30" s="152">
        <v>45205528.659999996</v>
      </c>
      <c r="G30" s="153">
        <v>0.1048</v>
      </c>
      <c r="H30" s="152">
        <v>46647031.939999998</v>
      </c>
      <c r="I30" s="153">
        <v>0.1032</v>
      </c>
      <c r="J30" s="152">
        <v>49765735.600000001</v>
      </c>
      <c r="K30" s="153">
        <v>0.10390000000000001</v>
      </c>
      <c r="L30" s="152">
        <v>41442006.770000003</v>
      </c>
      <c r="M30" s="153">
        <v>8.8400000000000006E-2</v>
      </c>
      <c r="N30" s="152">
        <v>54970427.219999999</v>
      </c>
      <c r="O30" s="153">
        <v>0.1169</v>
      </c>
      <c r="P30" s="149"/>
    </row>
    <row r="31" spans="1:16" x14ac:dyDescent="0.35">
      <c r="A31" s="145">
        <v>30</v>
      </c>
      <c r="B31" s="150" t="s">
        <v>691</v>
      </c>
      <c r="C31" s="151" t="s">
        <v>692</v>
      </c>
      <c r="D31" s="152">
        <v>2156774.39</v>
      </c>
      <c r="E31" s="153">
        <v>5.1999999999999998E-3</v>
      </c>
      <c r="F31" s="152">
        <v>2132669.16</v>
      </c>
      <c r="G31" s="153">
        <v>4.8999999999999998E-3</v>
      </c>
      <c r="H31" s="152">
        <v>1886841.76</v>
      </c>
      <c r="I31" s="153">
        <v>4.1999999999999997E-3</v>
      </c>
      <c r="J31" s="152">
        <v>1413173.25</v>
      </c>
      <c r="K31" s="153">
        <v>3.0000000000000001E-3</v>
      </c>
      <c r="L31" s="152">
        <v>1710561.38</v>
      </c>
      <c r="M31" s="153">
        <v>3.5999999999999999E-3</v>
      </c>
      <c r="N31" s="152">
        <v>1743438.38</v>
      </c>
      <c r="O31" s="153">
        <v>3.7000000000000002E-3</v>
      </c>
      <c r="P31" s="149"/>
    </row>
    <row r="32" spans="1:16" x14ac:dyDescent="0.35">
      <c r="A32" s="145">
        <v>31</v>
      </c>
      <c r="B32" s="150" t="s">
        <v>693</v>
      </c>
      <c r="C32" s="151" t="s">
        <v>694</v>
      </c>
      <c r="D32" s="152">
        <v>6978920.25</v>
      </c>
      <c r="E32" s="153">
        <v>1.67E-2</v>
      </c>
      <c r="F32" s="152">
        <v>3078116</v>
      </c>
      <c r="G32" s="153">
        <v>7.1000000000000004E-3</v>
      </c>
      <c r="H32" s="152">
        <v>3145416</v>
      </c>
      <c r="I32" s="153">
        <v>7.0000000000000001E-3</v>
      </c>
      <c r="J32" s="152">
        <v>11089201.199999999</v>
      </c>
      <c r="K32" s="153">
        <v>2.3199999999999998E-2</v>
      </c>
      <c r="L32" s="152">
        <v>11261991.199999999</v>
      </c>
      <c r="M32" s="153">
        <v>2.4E-2</v>
      </c>
      <c r="N32" s="152">
        <v>11802435.51</v>
      </c>
      <c r="O32" s="153">
        <v>2.5100000000000001E-2</v>
      </c>
      <c r="P32" s="149"/>
    </row>
    <row r="33" spans="1:16" x14ac:dyDescent="0.35">
      <c r="A33" s="145">
        <v>32</v>
      </c>
      <c r="B33" s="150" t="s">
        <v>695</v>
      </c>
      <c r="C33" s="151" t="s">
        <v>696</v>
      </c>
      <c r="D33" s="154">
        <v>0</v>
      </c>
      <c r="E33" s="154"/>
      <c r="F33" s="154">
        <v>0</v>
      </c>
      <c r="G33" s="154"/>
      <c r="H33" s="154">
        <v>0</v>
      </c>
      <c r="I33" s="154"/>
      <c r="J33" s="154">
        <v>0</v>
      </c>
      <c r="K33" s="154"/>
      <c r="L33" s="154">
        <v>0</v>
      </c>
      <c r="M33" s="148"/>
      <c r="O33" s="148"/>
      <c r="P33" s="149"/>
    </row>
    <row r="34" spans="1:16" x14ac:dyDescent="0.35">
      <c r="A34" s="145">
        <v>33</v>
      </c>
      <c r="B34" s="150" t="s">
        <v>697</v>
      </c>
      <c r="C34" s="147" t="s">
        <v>698</v>
      </c>
      <c r="D34" s="152">
        <v>9135694.6400000006</v>
      </c>
      <c r="E34" s="153">
        <v>2.1899999999999999E-2</v>
      </c>
      <c r="F34" s="152">
        <v>5210785.16</v>
      </c>
      <c r="G34" s="153">
        <v>1.21E-2</v>
      </c>
      <c r="H34" s="152">
        <v>5032257.76</v>
      </c>
      <c r="I34" s="153">
        <v>1.11E-2</v>
      </c>
      <c r="J34" s="152">
        <v>12502374.449999999</v>
      </c>
      <c r="K34" s="153">
        <v>2.6100000000000002E-2</v>
      </c>
      <c r="L34" s="152">
        <v>12972552.58</v>
      </c>
      <c r="M34" s="153">
        <v>2.7699999999999999E-2</v>
      </c>
      <c r="N34" s="152">
        <v>13545873.890000001</v>
      </c>
      <c r="O34" s="153">
        <v>2.8799999999999999E-2</v>
      </c>
      <c r="P34" s="149"/>
    </row>
    <row r="35" spans="1:16" x14ac:dyDescent="0.35">
      <c r="A35" s="145">
        <v>34</v>
      </c>
      <c r="B35" s="150" t="s">
        <v>699</v>
      </c>
      <c r="C35" s="151" t="s">
        <v>700</v>
      </c>
      <c r="D35" s="154">
        <v>0</v>
      </c>
      <c r="E35" s="154"/>
      <c r="F35" s="154">
        <v>0</v>
      </c>
      <c r="G35" s="154"/>
      <c r="H35" s="154">
        <v>0</v>
      </c>
      <c r="I35" s="154"/>
      <c r="J35" s="154">
        <v>0</v>
      </c>
      <c r="K35" s="154"/>
      <c r="L35" s="154">
        <v>0</v>
      </c>
      <c r="M35" s="148"/>
      <c r="O35" s="148"/>
      <c r="P35" s="149"/>
    </row>
    <row r="36" spans="1:16" x14ac:dyDescent="0.35">
      <c r="A36" s="145">
        <v>35</v>
      </c>
      <c r="B36" s="150" t="s">
        <v>701</v>
      </c>
      <c r="C36" s="151" t="s">
        <v>702</v>
      </c>
      <c r="D36" s="152">
        <v>8473300.0199999996</v>
      </c>
      <c r="E36" s="153">
        <v>2.0299999999999999E-2</v>
      </c>
      <c r="F36" s="152">
        <v>7964094.0599999996</v>
      </c>
      <c r="G36" s="153">
        <v>1.8499999999999999E-2</v>
      </c>
      <c r="H36" s="152">
        <v>6978925.9199999999</v>
      </c>
      <c r="I36" s="153">
        <v>1.54E-2</v>
      </c>
      <c r="J36" s="152">
        <v>6353441.8499999996</v>
      </c>
      <c r="K36" s="153">
        <v>1.3299999999999999E-2</v>
      </c>
      <c r="L36" s="152">
        <v>6788910.6200000001</v>
      </c>
      <c r="M36" s="153">
        <v>1.4500000000000001E-2</v>
      </c>
      <c r="N36" s="152">
        <v>7386211.3600000003</v>
      </c>
      <c r="O36" s="153">
        <v>1.5699999999999999E-2</v>
      </c>
      <c r="P36" s="149"/>
    </row>
    <row r="37" spans="1:16" x14ac:dyDescent="0.35">
      <c r="A37" s="145">
        <v>36</v>
      </c>
      <c r="B37" s="150" t="s">
        <v>703</v>
      </c>
      <c r="C37" s="151" t="s">
        <v>704</v>
      </c>
      <c r="D37" s="152">
        <v>1954532.85</v>
      </c>
      <c r="E37" s="153">
        <v>4.7000000000000002E-3</v>
      </c>
      <c r="F37" s="152">
        <v>1956211.84</v>
      </c>
      <c r="G37" s="153">
        <v>4.4999999999999997E-3</v>
      </c>
      <c r="H37" s="152">
        <v>2112858.21</v>
      </c>
      <c r="I37" s="153">
        <v>4.7000000000000002E-3</v>
      </c>
      <c r="J37" s="152">
        <v>1854018.7</v>
      </c>
      <c r="K37" s="153">
        <v>3.8999999999999998E-3</v>
      </c>
      <c r="L37" s="152">
        <v>1998223.35</v>
      </c>
      <c r="M37" s="153">
        <v>4.3E-3</v>
      </c>
      <c r="N37" s="152">
        <v>2454694.58</v>
      </c>
      <c r="O37" s="153">
        <v>5.1999999999999998E-3</v>
      </c>
      <c r="P37" s="149"/>
    </row>
    <row r="38" spans="1:16" x14ac:dyDescent="0.35">
      <c r="A38" s="145">
        <v>37</v>
      </c>
      <c r="B38" s="150" t="s">
        <v>705</v>
      </c>
      <c r="C38" s="151" t="s">
        <v>706</v>
      </c>
      <c r="D38" s="156">
        <v>0</v>
      </c>
      <c r="E38" s="157">
        <v>0</v>
      </c>
      <c r="F38" s="156">
        <v>0</v>
      </c>
      <c r="G38" s="157">
        <v>0</v>
      </c>
      <c r="H38" s="156">
        <v>0</v>
      </c>
      <c r="I38" s="157">
        <v>0</v>
      </c>
      <c r="J38" s="156">
        <v>0</v>
      </c>
      <c r="K38" s="157">
        <v>0</v>
      </c>
      <c r="L38" s="156">
        <v>0</v>
      </c>
      <c r="M38" s="153">
        <v>0</v>
      </c>
      <c r="N38" s="151">
        <v>0</v>
      </c>
      <c r="O38" s="153">
        <v>0</v>
      </c>
      <c r="P38" s="149"/>
    </row>
    <row r="39" spans="1:16" x14ac:dyDescent="0.35">
      <c r="A39" s="145">
        <v>38</v>
      </c>
      <c r="B39" s="150" t="s">
        <v>707</v>
      </c>
      <c r="C39" s="151" t="s">
        <v>708</v>
      </c>
      <c r="D39" s="152">
        <v>467227.83</v>
      </c>
      <c r="E39" s="153">
        <v>1.1000000000000001E-3</v>
      </c>
      <c r="F39" s="152">
        <v>526929.66</v>
      </c>
      <c r="G39" s="153">
        <v>1.1999999999999999E-3</v>
      </c>
      <c r="H39" s="152">
        <v>562817.56999999995</v>
      </c>
      <c r="I39" s="153">
        <v>1.1999999999999999E-3</v>
      </c>
      <c r="J39" s="152">
        <v>537881.81000000006</v>
      </c>
      <c r="K39" s="153">
        <v>1.1000000000000001E-3</v>
      </c>
      <c r="L39" s="152">
        <v>552344.87</v>
      </c>
      <c r="M39" s="153">
        <v>1.1999999999999999E-3</v>
      </c>
      <c r="N39" s="152">
        <v>561211.29</v>
      </c>
      <c r="O39" s="153">
        <v>1.1999999999999999E-3</v>
      </c>
      <c r="P39" s="149"/>
    </row>
    <row r="40" spans="1:16" x14ac:dyDescent="0.35">
      <c r="A40" s="145">
        <v>39</v>
      </c>
      <c r="B40" s="146" t="s">
        <v>709</v>
      </c>
      <c r="C40" s="147" t="s">
        <v>710</v>
      </c>
      <c r="D40" s="152">
        <v>10895060.699999999</v>
      </c>
      <c r="E40" s="153">
        <v>2.6100000000000002E-2</v>
      </c>
      <c r="F40" s="152">
        <v>10447235.560000001</v>
      </c>
      <c r="G40" s="153">
        <v>2.4199999999999999E-2</v>
      </c>
      <c r="H40" s="152">
        <v>9654601.6999999993</v>
      </c>
      <c r="I40" s="153">
        <v>2.1399999999999999E-2</v>
      </c>
      <c r="J40" s="152">
        <v>8745342.3599999994</v>
      </c>
      <c r="K40" s="153">
        <v>1.83E-2</v>
      </c>
      <c r="L40" s="152">
        <v>9339478.8399999999</v>
      </c>
      <c r="M40" s="153">
        <v>1.9900000000000001E-2</v>
      </c>
      <c r="N40" s="152">
        <v>10402117.23</v>
      </c>
      <c r="O40" s="153">
        <v>2.2100000000000002E-2</v>
      </c>
      <c r="P40" s="149"/>
    </row>
    <row r="41" spans="1:16" x14ac:dyDescent="0.35">
      <c r="A41" s="145">
        <v>40</v>
      </c>
      <c r="B41" s="150" t="s">
        <v>711</v>
      </c>
      <c r="C41" s="151" t="s">
        <v>712</v>
      </c>
      <c r="D41" s="156">
        <v>0</v>
      </c>
      <c r="E41" s="157">
        <v>0</v>
      </c>
      <c r="F41" s="156">
        <v>0</v>
      </c>
      <c r="G41" s="157">
        <v>0</v>
      </c>
      <c r="H41" s="156">
        <v>0</v>
      </c>
      <c r="I41" s="153">
        <v>0</v>
      </c>
      <c r="J41" s="152">
        <v>11818</v>
      </c>
      <c r="K41" s="153">
        <v>0</v>
      </c>
      <c r="L41" s="152">
        <v>11818</v>
      </c>
      <c r="M41" s="153">
        <v>0</v>
      </c>
      <c r="N41" s="152">
        <v>11818</v>
      </c>
      <c r="O41" s="153">
        <v>0</v>
      </c>
      <c r="P41" s="149"/>
    </row>
    <row r="42" spans="1:16" x14ac:dyDescent="0.35">
      <c r="A42" s="145">
        <v>41</v>
      </c>
      <c r="B42" s="150" t="s">
        <v>713</v>
      </c>
      <c r="C42" s="151" t="s">
        <v>714</v>
      </c>
      <c r="D42" s="152">
        <v>2349720</v>
      </c>
      <c r="E42" s="153">
        <v>5.5999999999999999E-3</v>
      </c>
      <c r="F42" s="152">
        <v>1194120</v>
      </c>
      <c r="G42" s="153">
        <v>2.8E-3</v>
      </c>
      <c r="H42" s="156">
        <v>0</v>
      </c>
      <c r="I42" s="157">
        <v>0</v>
      </c>
      <c r="J42" s="156">
        <v>0</v>
      </c>
      <c r="K42" s="157">
        <v>0</v>
      </c>
      <c r="L42" s="156">
        <v>0</v>
      </c>
      <c r="M42" s="153">
        <v>0</v>
      </c>
      <c r="N42" s="151">
        <v>0</v>
      </c>
      <c r="O42" s="153">
        <v>0</v>
      </c>
      <c r="P42" s="149"/>
    </row>
    <row r="43" spans="1:16" x14ac:dyDescent="0.35">
      <c r="A43" s="145">
        <v>42</v>
      </c>
      <c r="B43" s="150" t="s">
        <v>715</v>
      </c>
      <c r="C43" s="151" t="s">
        <v>716</v>
      </c>
      <c r="D43" s="154">
        <v>0</v>
      </c>
      <c r="E43" s="154"/>
      <c r="F43" s="154">
        <v>0</v>
      </c>
      <c r="G43" s="154"/>
      <c r="H43" s="154">
        <v>0</v>
      </c>
      <c r="I43" s="154"/>
      <c r="J43" s="154">
        <v>0</v>
      </c>
      <c r="K43" s="154"/>
      <c r="L43" s="154">
        <v>0</v>
      </c>
      <c r="M43" s="148"/>
      <c r="O43" s="148"/>
      <c r="P43" s="149"/>
    </row>
    <row r="44" spans="1:16" x14ac:dyDescent="0.35">
      <c r="A44" s="145">
        <v>43</v>
      </c>
      <c r="B44" s="150" t="s">
        <v>717</v>
      </c>
      <c r="C44" s="147" t="s">
        <v>718</v>
      </c>
      <c r="D44" s="152">
        <v>2349720</v>
      </c>
      <c r="E44" s="153">
        <v>5.5999999999999999E-3</v>
      </c>
      <c r="F44" s="152">
        <v>1194120</v>
      </c>
      <c r="G44" s="153">
        <v>2.8E-3</v>
      </c>
      <c r="H44" s="156">
        <v>0</v>
      </c>
      <c r="I44" s="153">
        <v>0</v>
      </c>
      <c r="J44" s="152">
        <v>11818</v>
      </c>
      <c r="K44" s="153">
        <v>0</v>
      </c>
      <c r="L44" s="152">
        <v>11818</v>
      </c>
      <c r="M44" s="153">
        <v>0</v>
      </c>
      <c r="N44" s="152">
        <v>11818</v>
      </c>
      <c r="O44" s="153">
        <v>0</v>
      </c>
      <c r="P44" s="149"/>
    </row>
    <row r="45" spans="1:16" x14ac:dyDescent="0.35">
      <c r="A45" s="145">
        <v>44</v>
      </c>
      <c r="B45" s="150" t="s">
        <v>719</v>
      </c>
      <c r="C45" s="158" t="s">
        <v>720</v>
      </c>
      <c r="D45" s="152">
        <v>136011390.00999999</v>
      </c>
      <c r="E45" s="153">
        <v>0.32600000000000001</v>
      </c>
      <c r="F45" s="152">
        <v>138278058.94999999</v>
      </c>
      <c r="G45" s="153">
        <v>0.32069999999999999</v>
      </c>
      <c r="H45" s="152">
        <v>136373860.72999999</v>
      </c>
      <c r="I45" s="153">
        <v>0.30180000000000001</v>
      </c>
      <c r="J45" s="152">
        <v>160076229.72</v>
      </c>
      <c r="K45" s="153">
        <v>0.3342</v>
      </c>
      <c r="L45" s="152">
        <v>136801672.97</v>
      </c>
      <c r="M45" s="153">
        <v>0.29170000000000001</v>
      </c>
      <c r="N45" s="152">
        <v>147896547.69999999</v>
      </c>
      <c r="O45" s="153">
        <v>0.31459999999999999</v>
      </c>
      <c r="P45" s="149"/>
    </row>
    <row r="46" spans="1:16" x14ac:dyDescent="0.35">
      <c r="A46" s="145">
        <v>45</v>
      </c>
      <c r="B46" s="150" t="s">
        <v>721</v>
      </c>
      <c r="C46" s="147" t="s">
        <v>722</v>
      </c>
      <c r="D46" s="154">
        <v>0</v>
      </c>
      <c r="E46" s="154"/>
      <c r="F46" s="154">
        <v>0</v>
      </c>
      <c r="G46" s="154"/>
      <c r="H46" s="154">
        <v>0</v>
      </c>
      <c r="I46" s="154"/>
      <c r="J46" s="154">
        <v>0</v>
      </c>
      <c r="K46" s="154"/>
      <c r="L46" s="154">
        <v>0</v>
      </c>
      <c r="M46" s="148"/>
      <c r="O46" s="148"/>
      <c r="P46" s="149"/>
    </row>
    <row r="47" spans="1:16" x14ac:dyDescent="0.35">
      <c r="A47" s="145">
        <v>46</v>
      </c>
      <c r="B47" s="150" t="s">
        <v>723</v>
      </c>
      <c r="C47" s="151" t="s">
        <v>724</v>
      </c>
      <c r="D47" s="156">
        <v>0</v>
      </c>
      <c r="E47" s="157">
        <v>0</v>
      </c>
      <c r="F47" s="156">
        <v>0</v>
      </c>
      <c r="G47" s="153">
        <v>0</v>
      </c>
      <c r="H47" s="152">
        <v>6148393.9400000004</v>
      </c>
      <c r="I47" s="153">
        <v>1.3599999999999999E-2</v>
      </c>
      <c r="J47" s="152">
        <v>8080613.9400000004</v>
      </c>
      <c r="K47" s="153">
        <v>1.6899999999999998E-2</v>
      </c>
      <c r="L47" s="152">
        <v>8080613.9400000004</v>
      </c>
      <c r="M47" s="153">
        <v>1.72E-2</v>
      </c>
      <c r="N47" s="152">
        <v>854439.36</v>
      </c>
      <c r="O47" s="153">
        <v>1.8E-3</v>
      </c>
      <c r="P47" s="149"/>
    </row>
    <row r="48" spans="1:16" x14ac:dyDescent="0.35">
      <c r="A48" s="145">
        <v>47</v>
      </c>
      <c r="B48" s="150" t="s">
        <v>725</v>
      </c>
      <c r="C48" s="151" t="s">
        <v>726</v>
      </c>
      <c r="D48" s="152">
        <v>175030651.80000001</v>
      </c>
      <c r="E48" s="153">
        <v>0.41959999999999997</v>
      </c>
      <c r="F48" s="152">
        <v>172308761.25</v>
      </c>
      <c r="G48" s="153">
        <v>0.39960000000000001</v>
      </c>
      <c r="H48" s="152">
        <v>171246870.69999999</v>
      </c>
      <c r="I48" s="153">
        <v>0.379</v>
      </c>
      <c r="J48" s="152">
        <v>170184980.15000001</v>
      </c>
      <c r="K48" s="153">
        <v>0.3553</v>
      </c>
      <c r="L48" s="152">
        <v>241362978.49000001</v>
      </c>
      <c r="M48" s="153">
        <v>0.51459999999999995</v>
      </c>
      <c r="N48" s="152">
        <v>240040976.83000001</v>
      </c>
      <c r="O48" s="153">
        <v>0.51049999999999995</v>
      </c>
      <c r="P48" s="149"/>
    </row>
    <row r="49" spans="1:16" x14ac:dyDescent="0.35">
      <c r="A49" s="145">
        <v>48</v>
      </c>
      <c r="B49" s="150" t="s">
        <v>727</v>
      </c>
      <c r="C49" s="151" t="s">
        <v>728</v>
      </c>
      <c r="D49" s="152">
        <v>62423544.609999999</v>
      </c>
      <c r="E49" s="153">
        <v>0.14960000000000001</v>
      </c>
      <c r="F49" s="152">
        <v>61689086.710000001</v>
      </c>
      <c r="G49" s="153">
        <v>0.1431</v>
      </c>
      <c r="H49" s="152">
        <v>62745676.850000001</v>
      </c>
      <c r="I49" s="153">
        <v>0.1389</v>
      </c>
      <c r="J49" s="152">
        <v>60832258.509999998</v>
      </c>
      <c r="K49" s="153">
        <v>0.127</v>
      </c>
      <c r="L49" s="152">
        <v>68044865.819999993</v>
      </c>
      <c r="M49" s="153">
        <v>0.14510000000000001</v>
      </c>
      <c r="N49" s="152">
        <v>66766972.579999998</v>
      </c>
      <c r="O49" s="153">
        <v>0.14199999999999999</v>
      </c>
      <c r="P49" s="149"/>
    </row>
    <row r="50" spans="1:16" x14ac:dyDescent="0.35">
      <c r="A50" s="145">
        <v>49</v>
      </c>
      <c r="B50" s="150" t="s">
        <v>729</v>
      </c>
      <c r="C50" s="151" t="s">
        <v>730</v>
      </c>
      <c r="D50" s="152">
        <v>2777765.34</v>
      </c>
      <c r="E50" s="153">
        <v>6.7000000000000002E-3</v>
      </c>
      <c r="F50" s="152">
        <v>3866654.22</v>
      </c>
      <c r="G50" s="153">
        <v>8.9999999999999993E-3</v>
      </c>
      <c r="H50" s="152">
        <v>3755543.1</v>
      </c>
      <c r="I50" s="153">
        <v>8.3000000000000001E-3</v>
      </c>
      <c r="J50" s="152">
        <v>3644431.98</v>
      </c>
      <c r="K50" s="153">
        <v>7.6E-3</v>
      </c>
      <c r="L50" s="152">
        <v>3533320.86</v>
      </c>
      <c r="M50" s="153">
        <v>7.4999999999999997E-3</v>
      </c>
      <c r="N50" s="152">
        <v>3422209.74</v>
      </c>
      <c r="O50" s="153">
        <v>7.3000000000000001E-3</v>
      </c>
      <c r="P50" s="149"/>
    </row>
    <row r="51" spans="1:16" x14ac:dyDescent="0.35">
      <c r="A51" s="145">
        <v>50</v>
      </c>
      <c r="B51" s="150" t="s">
        <v>731</v>
      </c>
      <c r="C51" s="151" t="s">
        <v>732</v>
      </c>
      <c r="D51" s="152">
        <v>40931980</v>
      </c>
      <c r="E51" s="153">
        <v>9.8100000000000007E-2</v>
      </c>
      <c r="F51" s="152">
        <v>55039400</v>
      </c>
      <c r="G51" s="153">
        <v>0.12759999999999999</v>
      </c>
      <c r="H51" s="152">
        <v>71623600</v>
      </c>
      <c r="I51" s="153">
        <v>0.1585</v>
      </c>
      <c r="J51" s="152">
        <v>76188600</v>
      </c>
      <c r="K51" s="153">
        <v>0.15909999999999999</v>
      </c>
      <c r="L51" s="152">
        <v>11200000</v>
      </c>
      <c r="M51" s="153">
        <v>2.3900000000000001E-2</v>
      </c>
      <c r="N51" s="152">
        <v>11200000</v>
      </c>
      <c r="O51" s="153">
        <v>2.3800000000000002E-2</v>
      </c>
      <c r="P51" s="149"/>
    </row>
    <row r="52" spans="1:16" x14ac:dyDescent="0.35">
      <c r="A52" s="145">
        <v>51</v>
      </c>
      <c r="B52" s="146" t="s">
        <v>733</v>
      </c>
      <c r="C52" s="147" t="s">
        <v>734</v>
      </c>
      <c r="D52" s="152">
        <v>281163941.75</v>
      </c>
      <c r="E52" s="153">
        <v>0.67400000000000004</v>
      </c>
      <c r="F52" s="152">
        <v>292903902.18000001</v>
      </c>
      <c r="G52" s="153">
        <v>0.67930000000000001</v>
      </c>
      <c r="H52" s="152">
        <v>315520084.58999997</v>
      </c>
      <c r="I52" s="153">
        <v>0.69820000000000004</v>
      </c>
      <c r="J52" s="152">
        <v>318930884.57999998</v>
      </c>
      <c r="K52" s="153">
        <v>0.66579999999999995</v>
      </c>
      <c r="L52" s="152">
        <v>332221779.11000001</v>
      </c>
      <c r="M52" s="153">
        <v>0.70830000000000004</v>
      </c>
      <c r="N52" s="152">
        <v>322284598.50999999</v>
      </c>
      <c r="O52" s="153">
        <v>0.68540000000000001</v>
      </c>
      <c r="P52" s="149"/>
    </row>
    <row r="53" spans="1:16" x14ac:dyDescent="0.35">
      <c r="A53" s="145">
        <v>52</v>
      </c>
      <c r="B53" s="146" t="s">
        <v>735</v>
      </c>
      <c r="C53" s="147" t="s">
        <v>736</v>
      </c>
      <c r="D53" s="152">
        <v>417175331.75999999</v>
      </c>
      <c r="E53" s="153">
        <v>1</v>
      </c>
      <c r="F53" s="152">
        <v>431181961.13</v>
      </c>
      <c r="G53" s="153">
        <v>1</v>
      </c>
      <c r="H53" s="152">
        <v>451893945.31999999</v>
      </c>
      <c r="I53" s="153">
        <v>1</v>
      </c>
      <c r="J53" s="152">
        <v>479007114.30000001</v>
      </c>
      <c r="K53" s="153">
        <v>1</v>
      </c>
      <c r="L53" s="152">
        <v>469023452.07999998</v>
      </c>
      <c r="M53" s="153">
        <v>1</v>
      </c>
      <c r="N53" s="152">
        <v>470181146.20999998</v>
      </c>
      <c r="O53" s="153">
        <v>1</v>
      </c>
      <c r="P53" s="149"/>
    </row>
    <row r="54" spans="1:16" x14ac:dyDescent="0.35">
      <c r="A54" s="145">
        <v>53</v>
      </c>
      <c r="B54" s="146" t="s">
        <v>737</v>
      </c>
      <c r="C54" s="147" t="s">
        <v>738</v>
      </c>
      <c r="D54" s="154">
        <v>0</v>
      </c>
      <c r="E54" s="154"/>
      <c r="F54" s="154">
        <v>0</v>
      </c>
      <c r="G54" s="154"/>
      <c r="H54" s="154">
        <v>0</v>
      </c>
      <c r="I54" s="154"/>
      <c r="J54" s="154">
        <v>0</v>
      </c>
      <c r="K54" s="154"/>
      <c r="L54" s="154">
        <v>0</v>
      </c>
      <c r="M54" s="148"/>
      <c r="O54" s="148"/>
      <c r="P54" s="149"/>
    </row>
    <row r="55" spans="1:16" x14ac:dyDescent="0.35">
      <c r="A55" s="145">
        <v>54</v>
      </c>
      <c r="B55" s="146" t="s">
        <v>739</v>
      </c>
      <c r="C55" s="147" t="s">
        <v>740</v>
      </c>
      <c r="D55" s="154">
        <v>0</v>
      </c>
      <c r="E55" s="154"/>
      <c r="F55" s="154">
        <v>0</v>
      </c>
      <c r="G55" s="154"/>
      <c r="H55" s="154">
        <v>0</v>
      </c>
      <c r="I55" s="154"/>
      <c r="J55" s="154">
        <v>0</v>
      </c>
      <c r="K55" s="154"/>
      <c r="L55" s="154">
        <v>0</v>
      </c>
      <c r="M55" s="148"/>
      <c r="N55" s="159"/>
      <c r="O55" s="147"/>
      <c r="P55" s="160"/>
    </row>
    <row r="56" spans="1:16" x14ac:dyDescent="0.35">
      <c r="A56" s="145">
        <v>55</v>
      </c>
      <c r="B56" s="150" t="s">
        <v>741</v>
      </c>
      <c r="C56" s="151" t="s">
        <v>742</v>
      </c>
      <c r="D56" s="152">
        <v>49824699.82</v>
      </c>
      <c r="E56" s="153">
        <v>0.11940000000000001</v>
      </c>
      <c r="F56" s="152">
        <v>52114479.280000001</v>
      </c>
      <c r="G56" s="153">
        <v>0.12089999999999999</v>
      </c>
      <c r="H56" s="152">
        <v>53812533.039999999</v>
      </c>
      <c r="I56" s="153">
        <v>0.1191</v>
      </c>
      <c r="J56" s="152">
        <v>56476500</v>
      </c>
      <c r="K56" s="153">
        <v>0.1179</v>
      </c>
      <c r="L56" s="152">
        <v>52017808.369999997</v>
      </c>
      <c r="M56" s="153">
        <v>0.1109</v>
      </c>
      <c r="N56" s="152">
        <v>51157311.710000001</v>
      </c>
      <c r="O56" s="153">
        <v>0.10879999999999999</v>
      </c>
      <c r="P56" s="149"/>
    </row>
    <row r="57" spans="1:16" x14ac:dyDescent="0.35">
      <c r="A57" s="145">
        <v>56</v>
      </c>
      <c r="B57" s="150" t="s">
        <v>743</v>
      </c>
      <c r="C57" s="151" t="s">
        <v>744</v>
      </c>
      <c r="D57" s="152">
        <v>23804528.370000001</v>
      </c>
      <c r="E57" s="153">
        <v>5.7099999999999998E-2</v>
      </c>
      <c r="F57" s="152">
        <v>20872874.219999999</v>
      </c>
      <c r="G57" s="153">
        <v>4.8399999999999999E-2</v>
      </c>
      <c r="H57" s="152">
        <v>21318732.93</v>
      </c>
      <c r="I57" s="153">
        <v>4.7199999999999999E-2</v>
      </c>
      <c r="J57" s="152">
        <v>23117559.140000001</v>
      </c>
      <c r="K57" s="153">
        <v>4.8300000000000003E-2</v>
      </c>
      <c r="L57" s="152">
        <v>22408971.350000001</v>
      </c>
      <c r="M57" s="153">
        <v>4.7800000000000002E-2</v>
      </c>
      <c r="N57" s="152">
        <v>20494674.02</v>
      </c>
      <c r="O57" s="153">
        <v>4.36E-2</v>
      </c>
      <c r="P57" s="149"/>
    </row>
    <row r="58" spans="1:16" x14ac:dyDescent="0.35">
      <c r="A58" s="145">
        <v>57</v>
      </c>
      <c r="B58" s="150" t="s">
        <v>745</v>
      </c>
      <c r="C58" s="151" t="s">
        <v>746</v>
      </c>
      <c r="D58" s="152">
        <v>12565181.58</v>
      </c>
      <c r="E58" s="153">
        <v>3.0099999999999998E-2</v>
      </c>
      <c r="F58" s="152">
        <v>14243477.869999999</v>
      </c>
      <c r="G58" s="153">
        <v>3.3000000000000002E-2</v>
      </c>
      <c r="H58" s="152">
        <v>13662260.560000001</v>
      </c>
      <c r="I58" s="153">
        <v>3.0200000000000001E-2</v>
      </c>
      <c r="J58" s="152">
        <v>14744566.300000001</v>
      </c>
      <c r="K58" s="153">
        <v>3.0800000000000001E-2</v>
      </c>
      <c r="L58" s="152">
        <v>14618759.58</v>
      </c>
      <c r="M58" s="153">
        <v>3.1199999999999999E-2</v>
      </c>
      <c r="N58" s="152">
        <v>14801793.67</v>
      </c>
      <c r="O58" s="153">
        <v>3.15E-2</v>
      </c>
      <c r="P58" s="149"/>
    </row>
    <row r="59" spans="1:16" x14ac:dyDescent="0.35">
      <c r="A59" s="145">
        <v>58</v>
      </c>
      <c r="B59" s="150" t="s">
        <v>747</v>
      </c>
      <c r="C59" s="151" t="s">
        <v>748</v>
      </c>
      <c r="D59" s="152">
        <v>2302537.75</v>
      </c>
      <c r="E59" s="153">
        <v>5.4999999999999997E-3</v>
      </c>
      <c r="F59" s="152">
        <v>2471102.98</v>
      </c>
      <c r="G59" s="153">
        <v>5.7000000000000002E-3</v>
      </c>
      <c r="H59" s="152">
        <v>2273981.13</v>
      </c>
      <c r="I59" s="153">
        <v>5.0000000000000001E-3</v>
      </c>
      <c r="J59" s="152">
        <v>2686432.97</v>
      </c>
      <c r="K59" s="153">
        <v>5.5999999999999999E-3</v>
      </c>
      <c r="L59" s="152">
        <v>1917505.97</v>
      </c>
      <c r="M59" s="153">
        <v>4.1000000000000003E-3</v>
      </c>
      <c r="N59" s="152">
        <v>1478360.16</v>
      </c>
      <c r="O59" s="153">
        <v>3.0999999999999999E-3</v>
      </c>
      <c r="P59" s="149"/>
    </row>
    <row r="60" spans="1:16" x14ac:dyDescent="0.35">
      <c r="A60" s="145">
        <v>59</v>
      </c>
      <c r="B60" s="150" t="s">
        <v>749</v>
      </c>
      <c r="C60" s="151" t="s">
        <v>750</v>
      </c>
      <c r="D60" s="152">
        <v>1350081.14</v>
      </c>
      <c r="E60" s="153">
        <v>3.2000000000000002E-3</v>
      </c>
      <c r="F60" s="152">
        <v>1656484.64</v>
      </c>
      <c r="G60" s="153">
        <v>3.8E-3</v>
      </c>
      <c r="H60" s="152">
        <v>3653011.21</v>
      </c>
      <c r="I60" s="153">
        <v>8.0999999999999996E-3</v>
      </c>
      <c r="J60" s="152">
        <v>3538312.57</v>
      </c>
      <c r="K60" s="153">
        <v>7.4000000000000003E-3</v>
      </c>
      <c r="L60" s="152">
        <v>12031921.890000001</v>
      </c>
      <c r="M60" s="153">
        <v>2.5700000000000001E-2</v>
      </c>
      <c r="N60" s="152">
        <v>3493247.01</v>
      </c>
      <c r="O60" s="153">
        <v>7.4000000000000003E-3</v>
      </c>
      <c r="P60" s="149"/>
    </row>
    <row r="61" spans="1:16" x14ac:dyDescent="0.35">
      <c r="A61" s="145">
        <v>60</v>
      </c>
      <c r="B61" s="150" t="s">
        <v>751</v>
      </c>
      <c r="C61" s="151" t="s">
        <v>752</v>
      </c>
      <c r="D61" s="152">
        <v>1028214</v>
      </c>
      <c r="E61" s="153">
        <v>2.5000000000000001E-3</v>
      </c>
      <c r="F61" s="152">
        <v>1338984</v>
      </c>
      <c r="G61" s="153">
        <v>3.0999999999999999E-3</v>
      </c>
      <c r="H61" s="152">
        <v>363100</v>
      </c>
      <c r="I61" s="153">
        <v>8.0000000000000004E-4</v>
      </c>
      <c r="J61" s="152">
        <v>513100</v>
      </c>
      <c r="K61" s="153">
        <v>1.1000000000000001E-3</v>
      </c>
      <c r="L61" s="152">
        <v>407300</v>
      </c>
      <c r="M61" s="153">
        <v>8.9999999999999998E-4</v>
      </c>
      <c r="N61" s="152">
        <v>971598</v>
      </c>
      <c r="O61" s="153">
        <v>2.0999999999999999E-3</v>
      </c>
      <c r="P61" s="149"/>
    </row>
    <row r="62" spans="1:16" x14ac:dyDescent="0.35">
      <c r="A62" s="145">
        <v>61</v>
      </c>
      <c r="B62" s="150" t="s">
        <v>753</v>
      </c>
      <c r="C62" s="151" t="s">
        <v>754</v>
      </c>
      <c r="D62" s="156">
        <v>0</v>
      </c>
      <c r="E62" s="157">
        <v>0</v>
      </c>
      <c r="F62" s="156">
        <v>0</v>
      </c>
      <c r="G62" s="157">
        <v>0</v>
      </c>
      <c r="H62" s="156">
        <v>0</v>
      </c>
      <c r="I62" s="153">
        <v>0</v>
      </c>
      <c r="J62" s="152">
        <v>4565000</v>
      </c>
      <c r="K62" s="153">
        <v>9.4999999999999998E-3</v>
      </c>
      <c r="L62" s="156">
        <v>0</v>
      </c>
      <c r="M62" s="153">
        <v>0</v>
      </c>
      <c r="O62" s="148"/>
      <c r="P62" s="149"/>
    </row>
    <row r="63" spans="1:16" x14ac:dyDescent="0.35">
      <c r="A63" s="145">
        <v>62</v>
      </c>
      <c r="B63" s="150" t="s">
        <v>755</v>
      </c>
      <c r="C63" s="151" t="s">
        <v>756</v>
      </c>
      <c r="D63" s="154">
        <v>0</v>
      </c>
      <c r="E63" s="154"/>
      <c r="F63" s="154">
        <v>0</v>
      </c>
      <c r="G63" s="154"/>
      <c r="H63" s="154">
        <v>0</v>
      </c>
      <c r="I63" s="148"/>
      <c r="J63" s="154">
        <v>0</v>
      </c>
      <c r="K63" s="154"/>
      <c r="L63" s="154">
        <v>0</v>
      </c>
      <c r="M63" s="148"/>
      <c r="O63" s="148"/>
      <c r="P63" s="149"/>
    </row>
    <row r="64" spans="1:16" x14ac:dyDescent="0.35">
      <c r="A64" s="145">
        <v>63</v>
      </c>
      <c r="B64" s="146" t="s">
        <v>757</v>
      </c>
      <c r="C64" s="147" t="s">
        <v>758</v>
      </c>
      <c r="D64" s="152">
        <v>90875242.659999996</v>
      </c>
      <c r="E64" s="153">
        <v>0.21779999999999999</v>
      </c>
      <c r="F64" s="152">
        <v>92697402.989999995</v>
      </c>
      <c r="G64" s="153">
        <v>0.215</v>
      </c>
      <c r="H64" s="152">
        <v>95083618.870000005</v>
      </c>
      <c r="I64" s="153">
        <v>0.2104</v>
      </c>
      <c r="J64" s="152">
        <v>105641470.98</v>
      </c>
      <c r="K64" s="153">
        <v>0.2205</v>
      </c>
      <c r="L64" s="152">
        <v>103402267.16</v>
      </c>
      <c r="M64" s="153">
        <v>0.2205</v>
      </c>
      <c r="N64" s="152">
        <v>92396984.569999993</v>
      </c>
      <c r="O64" s="153">
        <v>0.19650000000000001</v>
      </c>
      <c r="P64" s="149"/>
    </row>
    <row r="65" spans="1:16" x14ac:dyDescent="0.35">
      <c r="A65" s="145">
        <v>64</v>
      </c>
      <c r="B65" s="150" t="s">
        <v>759</v>
      </c>
      <c r="C65" s="151" t="s">
        <v>760</v>
      </c>
      <c r="D65" s="152">
        <v>556377.25</v>
      </c>
      <c r="E65" s="153">
        <v>1.2999999999999999E-3</v>
      </c>
      <c r="F65" s="152">
        <v>633527</v>
      </c>
      <c r="G65" s="153">
        <v>1.5E-3</v>
      </c>
      <c r="H65" s="152">
        <v>398712.25</v>
      </c>
      <c r="I65" s="153">
        <v>8.9999999999999998E-4</v>
      </c>
      <c r="J65" s="152">
        <v>464163.5</v>
      </c>
      <c r="K65" s="153">
        <v>1E-3</v>
      </c>
      <c r="L65" s="152">
        <v>531770.5</v>
      </c>
      <c r="M65" s="153">
        <v>1.1000000000000001E-3</v>
      </c>
      <c r="N65" s="152">
        <v>496168.5</v>
      </c>
      <c r="O65" s="153">
        <v>1.1000000000000001E-3</v>
      </c>
      <c r="P65" s="149"/>
    </row>
    <row r="66" spans="1:16" x14ac:dyDescent="0.35">
      <c r="A66" s="145">
        <v>65</v>
      </c>
      <c r="B66" s="150" t="s">
        <v>761</v>
      </c>
      <c r="C66" s="151" t="s">
        <v>762</v>
      </c>
      <c r="D66" s="156">
        <v>0</v>
      </c>
      <c r="E66" s="157">
        <v>0</v>
      </c>
      <c r="F66" s="156">
        <v>0</v>
      </c>
      <c r="G66" s="157">
        <v>0</v>
      </c>
      <c r="H66" s="156">
        <v>0</v>
      </c>
      <c r="I66" s="157">
        <v>0</v>
      </c>
      <c r="J66" s="156">
        <v>0</v>
      </c>
      <c r="K66" s="157">
        <v>0</v>
      </c>
      <c r="L66" s="154">
        <v>0</v>
      </c>
      <c r="M66" s="148"/>
      <c r="O66" s="148"/>
      <c r="P66" s="149"/>
    </row>
    <row r="67" spans="1:16" x14ac:dyDescent="0.35">
      <c r="A67" s="145">
        <v>66</v>
      </c>
      <c r="B67" s="150" t="s">
        <v>763</v>
      </c>
      <c r="C67" s="151" t="s">
        <v>764</v>
      </c>
      <c r="D67" s="156">
        <v>0</v>
      </c>
      <c r="E67" s="157">
        <v>0</v>
      </c>
      <c r="F67" s="156">
        <v>0</v>
      </c>
      <c r="G67" s="157">
        <v>0</v>
      </c>
      <c r="H67" s="156">
        <v>0</v>
      </c>
      <c r="I67" s="157">
        <v>0</v>
      </c>
      <c r="J67" s="156">
        <v>0</v>
      </c>
      <c r="K67" s="157">
        <v>0</v>
      </c>
      <c r="L67" s="154">
        <v>0</v>
      </c>
      <c r="M67" s="148"/>
      <c r="O67" s="148"/>
      <c r="P67" s="149"/>
    </row>
    <row r="68" spans="1:16" x14ac:dyDescent="0.35">
      <c r="A68" s="145">
        <v>67</v>
      </c>
      <c r="B68" s="150" t="s">
        <v>765</v>
      </c>
      <c r="C68" s="151" t="s">
        <v>766</v>
      </c>
      <c r="D68" s="152">
        <v>2482744</v>
      </c>
      <c r="E68" s="153">
        <v>6.0000000000000001E-3</v>
      </c>
      <c r="F68" s="152">
        <v>2303073.5</v>
      </c>
      <c r="G68" s="153">
        <v>5.3E-3</v>
      </c>
      <c r="H68" s="152">
        <v>1510057</v>
      </c>
      <c r="I68" s="153">
        <v>3.3E-3</v>
      </c>
      <c r="J68" s="152">
        <v>1879703</v>
      </c>
      <c r="K68" s="153">
        <v>3.8999999999999998E-3</v>
      </c>
      <c r="L68" s="152">
        <v>1993553</v>
      </c>
      <c r="M68" s="153">
        <v>4.3E-3</v>
      </c>
      <c r="N68" s="152">
        <v>3637966.5</v>
      </c>
      <c r="O68" s="153">
        <v>7.7000000000000002E-3</v>
      </c>
      <c r="P68" s="149"/>
    </row>
    <row r="69" spans="1:16" x14ac:dyDescent="0.35">
      <c r="A69" s="145">
        <v>68</v>
      </c>
      <c r="B69" s="146" t="s">
        <v>767</v>
      </c>
      <c r="C69" s="147" t="s">
        <v>768</v>
      </c>
      <c r="D69" s="152">
        <v>3039121.25</v>
      </c>
      <c r="E69" s="153">
        <v>7.3000000000000001E-3</v>
      </c>
      <c r="F69" s="152">
        <v>2936600.5</v>
      </c>
      <c r="G69" s="153">
        <v>6.7999999999999996E-3</v>
      </c>
      <c r="H69" s="152">
        <v>1908769.25</v>
      </c>
      <c r="I69" s="153">
        <v>4.1999999999999997E-3</v>
      </c>
      <c r="J69" s="152">
        <v>2343866.5</v>
      </c>
      <c r="K69" s="153">
        <v>4.8999999999999998E-3</v>
      </c>
      <c r="L69" s="152">
        <v>2525323.5</v>
      </c>
      <c r="M69" s="153">
        <v>5.4000000000000003E-3</v>
      </c>
      <c r="N69" s="152">
        <v>4134135</v>
      </c>
      <c r="O69" s="153">
        <v>8.8000000000000005E-3</v>
      </c>
      <c r="P69" s="149"/>
    </row>
    <row r="70" spans="1:16" x14ac:dyDescent="0.35">
      <c r="A70" s="145">
        <v>69</v>
      </c>
      <c r="B70" s="150" t="s">
        <v>769</v>
      </c>
      <c r="C70" s="151" t="s">
        <v>770</v>
      </c>
      <c r="D70" s="152">
        <v>14667198.5</v>
      </c>
      <c r="E70" s="153">
        <v>3.5200000000000002E-2</v>
      </c>
      <c r="F70" s="152">
        <v>21591522.899999999</v>
      </c>
      <c r="G70" s="153">
        <v>5.0099999999999999E-2</v>
      </c>
      <c r="H70" s="152">
        <v>25168058.920000002</v>
      </c>
      <c r="I70" s="153">
        <v>5.57E-2</v>
      </c>
      <c r="J70" s="152">
        <v>27728783.719999999</v>
      </c>
      <c r="K70" s="153">
        <v>5.79E-2</v>
      </c>
      <c r="L70" s="152">
        <v>19902350.73</v>
      </c>
      <c r="M70" s="153">
        <v>4.24E-2</v>
      </c>
      <c r="N70" s="152">
        <v>24257100.07</v>
      </c>
      <c r="O70" s="153">
        <v>5.16E-2</v>
      </c>
      <c r="P70" s="149"/>
    </row>
    <row r="71" spans="1:16" x14ac:dyDescent="0.35">
      <c r="A71" s="145">
        <v>70</v>
      </c>
      <c r="B71" s="150" t="s">
        <v>771</v>
      </c>
      <c r="C71" s="151" t="s">
        <v>772</v>
      </c>
      <c r="D71" s="152">
        <v>515307.84</v>
      </c>
      <c r="E71" s="153">
        <v>1.1999999999999999E-3</v>
      </c>
      <c r="F71" s="152">
        <v>516138.84</v>
      </c>
      <c r="G71" s="153">
        <v>1.1999999999999999E-3</v>
      </c>
      <c r="H71" s="152">
        <v>482727.84</v>
      </c>
      <c r="I71" s="153">
        <v>1.1000000000000001E-3</v>
      </c>
      <c r="J71" s="152">
        <v>443684.84</v>
      </c>
      <c r="K71" s="153">
        <v>8.9999999999999998E-4</v>
      </c>
      <c r="L71" s="152">
        <v>418814.84</v>
      </c>
      <c r="M71" s="153">
        <v>8.9999999999999998E-4</v>
      </c>
      <c r="N71" s="152">
        <v>396271.84</v>
      </c>
      <c r="O71" s="153">
        <v>8.0000000000000004E-4</v>
      </c>
      <c r="P71" s="149"/>
    </row>
    <row r="72" spans="1:16" x14ac:dyDescent="0.35">
      <c r="A72" s="145">
        <v>71</v>
      </c>
      <c r="B72" s="150" t="s">
        <v>773</v>
      </c>
      <c r="C72" s="151" t="s">
        <v>774</v>
      </c>
      <c r="D72" s="152">
        <v>833704</v>
      </c>
      <c r="E72" s="153">
        <v>2E-3</v>
      </c>
      <c r="F72" s="152">
        <v>732232.5</v>
      </c>
      <c r="G72" s="153">
        <v>1.6999999999999999E-3</v>
      </c>
      <c r="H72" s="152">
        <v>729877.5</v>
      </c>
      <c r="I72" s="153">
        <v>1.6000000000000001E-3</v>
      </c>
      <c r="J72" s="152">
        <v>801321.5</v>
      </c>
      <c r="K72" s="153">
        <v>1.6999999999999999E-3</v>
      </c>
      <c r="L72" s="152">
        <v>1669069.5</v>
      </c>
      <c r="M72" s="153">
        <v>3.5999999999999999E-3</v>
      </c>
      <c r="N72" s="152">
        <v>1206918.5</v>
      </c>
      <c r="O72" s="153">
        <v>2.5999999999999999E-3</v>
      </c>
      <c r="P72" s="149"/>
    </row>
    <row r="73" spans="1:16" x14ac:dyDescent="0.35">
      <c r="A73" s="145">
        <v>72</v>
      </c>
      <c r="B73" s="150" t="s">
        <v>775</v>
      </c>
      <c r="C73" s="151" t="s">
        <v>776</v>
      </c>
      <c r="D73" s="152">
        <v>3360730.53</v>
      </c>
      <c r="E73" s="153">
        <v>8.0999999999999996E-3</v>
      </c>
      <c r="F73" s="152">
        <v>3307685.23</v>
      </c>
      <c r="G73" s="153">
        <v>7.7000000000000002E-3</v>
      </c>
      <c r="H73" s="152">
        <v>3268539.71</v>
      </c>
      <c r="I73" s="153">
        <v>7.1999999999999998E-3</v>
      </c>
      <c r="J73" s="152">
        <v>3277071.93</v>
      </c>
      <c r="K73" s="153">
        <v>6.7999999999999996E-3</v>
      </c>
      <c r="L73" s="152">
        <v>3345692.18</v>
      </c>
      <c r="M73" s="153">
        <v>7.1000000000000004E-3</v>
      </c>
      <c r="N73" s="152">
        <v>3301678.3</v>
      </c>
      <c r="O73" s="153">
        <v>7.0000000000000001E-3</v>
      </c>
      <c r="P73" s="149"/>
    </row>
    <row r="74" spans="1:16" x14ac:dyDescent="0.35">
      <c r="A74" s="145">
        <v>73</v>
      </c>
      <c r="B74" s="150" t="s">
        <v>777</v>
      </c>
      <c r="C74" s="161" t="s">
        <v>778</v>
      </c>
      <c r="D74" s="152">
        <v>4150267.39</v>
      </c>
      <c r="E74" s="153">
        <v>9.9000000000000008E-3</v>
      </c>
      <c r="F74" s="152">
        <v>2411538.39</v>
      </c>
      <c r="G74" s="153">
        <v>5.5999999999999999E-3</v>
      </c>
      <c r="H74" s="152">
        <v>2836344.39</v>
      </c>
      <c r="I74" s="153">
        <v>6.3E-3</v>
      </c>
      <c r="J74" s="152">
        <v>3609709.47</v>
      </c>
      <c r="K74" s="153">
        <v>7.4999999999999997E-3</v>
      </c>
      <c r="L74" s="152">
        <v>3676757.47</v>
      </c>
      <c r="M74" s="153">
        <v>7.7999999999999996E-3</v>
      </c>
      <c r="N74" s="152">
        <v>1951182.74</v>
      </c>
      <c r="O74" s="153">
        <v>4.1000000000000003E-3</v>
      </c>
      <c r="P74" s="149"/>
    </row>
    <row r="75" spans="1:16" x14ac:dyDescent="0.35">
      <c r="A75" s="145">
        <v>74</v>
      </c>
      <c r="B75" s="150" t="s">
        <v>779</v>
      </c>
      <c r="C75" s="161" t="s">
        <v>780</v>
      </c>
      <c r="D75" s="152">
        <v>7109576.8300000001</v>
      </c>
      <c r="E75" s="153">
        <v>1.7000000000000001E-2</v>
      </c>
      <c r="F75" s="152">
        <v>5013760.42</v>
      </c>
      <c r="G75" s="153">
        <v>1.1599999999999999E-2</v>
      </c>
      <c r="H75" s="152">
        <v>4801636.1900000004</v>
      </c>
      <c r="I75" s="153">
        <v>1.06E-2</v>
      </c>
      <c r="J75" s="152">
        <v>8870446.4900000002</v>
      </c>
      <c r="K75" s="153">
        <v>1.8499999999999999E-2</v>
      </c>
      <c r="L75" s="152">
        <v>8542393.7699999996</v>
      </c>
      <c r="M75" s="153">
        <v>1.8200000000000001E-2</v>
      </c>
      <c r="N75" s="152">
        <v>6804845.75</v>
      </c>
      <c r="O75" s="153">
        <v>1.4500000000000001E-2</v>
      </c>
      <c r="P75" s="149"/>
    </row>
    <row r="76" spans="1:16" x14ac:dyDescent="0.35">
      <c r="A76" s="145">
        <v>75</v>
      </c>
      <c r="B76" s="150" t="s">
        <v>781</v>
      </c>
      <c r="C76" s="161" t="s">
        <v>782</v>
      </c>
      <c r="D76" s="156">
        <v>0</v>
      </c>
      <c r="E76" s="157">
        <v>0</v>
      </c>
      <c r="F76" s="156">
        <v>0</v>
      </c>
      <c r="G76" s="153">
        <v>0</v>
      </c>
      <c r="H76" s="152">
        <v>1342620</v>
      </c>
      <c r="I76" s="153">
        <v>3.0000000000000001E-3</v>
      </c>
      <c r="J76" s="152">
        <v>3274840</v>
      </c>
      <c r="K76" s="153">
        <v>6.7999999999999996E-3</v>
      </c>
      <c r="L76" s="152">
        <v>3274840</v>
      </c>
      <c r="M76" s="153">
        <v>7.0000000000000001E-3</v>
      </c>
      <c r="N76" s="151">
        <v>0</v>
      </c>
      <c r="O76" s="153">
        <v>0</v>
      </c>
      <c r="P76" s="149"/>
    </row>
    <row r="77" spans="1:16" x14ac:dyDescent="0.35">
      <c r="A77" s="145">
        <v>76</v>
      </c>
      <c r="B77" s="150" t="s">
        <v>783</v>
      </c>
      <c r="C77" s="151" t="s">
        <v>784</v>
      </c>
      <c r="D77" s="152">
        <v>1430721</v>
      </c>
      <c r="E77" s="153">
        <v>3.3999999999999998E-3</v>
      </c>
      <c r="F77" s="152">
        <v>868823</v>
      </c>
      <c r="G77" s="153">
        <v>2E-3</v>
      </c>
      <c r="H77" s="152">
        <v>871675</v>
      </c>
      <c r="I77" s="153">
        <v>1.9E-3</v>
      </c>
      <c r="J77" s="152">
        <v>876693</v>
      </c>
      <c r="K77" s="153">
        <v>1.8E-3</v>
      </c>
      <c r="L77" s="152">
        <v>882263</v>
      </c>
      <c r="M77" s="153">
        <v>1.9E-3</v>
      </c>
      <c r="N77" s="152">
        <v>884321</v>
      </c>
      <c r="O77" s="153">
        <v>1.9E-3</v>
      </c>
      <c r="P77" s="149"/>
    </row>
    <row r="78" spans="1:16" x14ac:dyDescent="0.35">
      <c r="A78" s="145">
        <v>77</v>
      </c>
      <c r="B78" s="150" t="s">
        <v>785</v>
      </c>
      <c r="C78" s="151" t="s">
        <v>786</v>
      </c>
      <c r="D78" s="154">
        <v>0</v>
      </c>
      <c r="E78" s="154"/>
      <c r="F78" s="154">
        <v>0</v>
      </c>
      <c r="G78" s="154"/>
      <c r="H78" s="154">
        <v>0</v>
      </c>
      <c r="I78" s="154"/>
      <c r="J78" s="154">
        <v>0</v>
      </c>
      <c r="K78" s="154"/>
      <c r="L78" s="154">
        <v>0</v>
      </c>
      <c r="M78" s="148"/>
      <c r="O78" s="148"/>
      <c r="P78" s="149"/>
    </row>
    <row r="79" spans="1:16" x14ac:dyDescent="0.35">
      <c r="A79" s="145">
        <v>78</v>
      </c>
      <c r="B79" s="150" t="s">
        <v>787</v>
      </c>
      <c r="C79" s="151" t="s">
        <v>788</v>
      </c>
      <c r="D79" s="152">
        <v>14066820.689999999</v>
      </c>
      <c r="E79" s="153">
        <v>3.3700000000000001E-2</v>
      </c>
      <c r="F79" s="152">
        <v>15715554.699999999</v>
      </c>
      <c r="G79" s="153">
        <v>3.6400000000000002E-2</v>
      </c>
      <c r="H79" s="152">
        <v>15758145.710000001</v>
      </c>
      <c r="I79" s="153">
        <v>3.49E-2</v>
      </c>
      <c r="J79" s="152">
        <v>16468337.109999999</v>
      </c>
      <c r="K79" s="153">
        <v>3.44E-2</v>
      </c>
      <c r="L79" s="152">
        <v>16270955.029999999</v>
      </c>
      <c r="M79" s="153">
        <v>3.4700000000000002E-2</v>
      </c>
      <c r="N79" s="152">
        <v>16575518.93</v>
      </c>
      <c r="O79" s="153">
        <v>3.5299999999999998E-2</v>
      </c>
      <c r="P79" s="149"/>
    </row>
    <row r="80" spans="1:16" x14ac:dyDescent="0.35">
      <c r="A80" s="145">
        <v>79</v>
      </c>
      <c r="B80" s="150" t="s">
        <v>789</v>
      </c>
      <c r="C80" s="151" t="s">
        <v>790</v>
      </c>
      <c r="D80" s="156">
        <v>0</v>
      </c>
      <c r="E80" s="157">
        <v>0</v>
      </c>
      <c r="F80" s="156">
        <v>0</v>
      </c>
      <c r="G80" s="153">
        <v>0</v>
      </c>
      <c r="H80" s="152">
        <v>393600</v>
      </c>
      <c r="I80" s="153">
        <v>8.9999999999999998E-4</v>
      </c>
      <c r="J80" s="152">
        <v>393600</v>
      </c>
      <c r="K80" s="153">
        <v>8.0000000000000004E-4</v>
      </c>
      <c r="L80" s="152">
        <v>393600</v>
      </c>
      <c r="M80" s="153">
        <v>8.0000000000000004E-4</v>
      </c>
      <c r="N80" s="152">
        <v>668000</v>
      </c>
      <c r="O80" s="153">
        <v>1.4E-3</v>
      </c>
      <c r="P80" s="149"/>
    </row>
    <row r="81" spans="1:16" x14ac:dyDescent="0.35">
      <c r="A81" s="145">
        <v>80</v>
      </c>
      <c r="B81" s="150" t="s">
        <v>791</v>
      </c>
      <c r="C81" s="151" t="s">
        <v>792</v>
      </c>
      <c r="D81" s="152">
        <v>6350400.25</v>
      </c>
      <c r="E81" s="153">
        <v>1.52E-2</v>
      </c>
      <c r="F81" s="152">
        <v>2542396</v>
      </c>
      <c r="G81" s="153">
        <v>5.8999999999999999E-3</v>
      </c>
      <c r="H81" s="152">
        <v>2542396</v>
      </c>
      <c r="I81" s="153">
        <v>5.5999999999999999E-3</v>
      </c>
      <c r="J81" s="152">
        <v>9219311.1999999993</v>
      </c>
      <c r="K81" s="153">
        <v>1.9199999999999998E-2</v>
      </c>
      <c r="L81" s="152">
        <v>9219311.1999999993</v>
      </c>
      <c r="M81" s="153">
        <v>1.9699999999999999E-2</v>
      </c>
      <c r="N81" s="152">
        <v>9219311.1999999993</v>
      </c>
      <c r="O81" s="153">
        <v>1.9599999999999999E-2</v>
      </c>
      <c r="P81" s="149"/>
    </row>
    <row r="82" spans="1:16" x14ac:dyDescent="0.35">
      <c r="A82" s="145">
        <v>81</v>
      </c>
      <c r="B82" s="146" t="s">
        <v>793</v>
      </c>
      <c r="C82" s="147" t="s">
        <v>794</v>
      </c>
      <c r="D82" s="152">
        <v>52484727.030000001</v>
      </c>
      <c r="E82" s="153">
        <v>0.1258</v>
      </c>
      <c r="F82" s="152">
        <v>52699651.979999997</v>
      </c>
      <c r="G82" s="153">
        <v>0.1222</v>
      </c>
      <c r="H82" s="152">
        <v>58195621.259999998</v>
      </c>
      <c r="I82" s="153">
        <v>0.1288</v>
      </c>
      <c r="J82" s="152">
        <v>74963799.260000005</v>
      </c>
      <c r="K82" s="153">
        <v>0.1565</v>
      </c>
      <c r="L82" s="152">
        <v>67596047.719999999</v>
      </c>
      <c r="M82" s="153">
        <v>0.14410000000000001</v>
      </c>
      <c r="N82" s="152">
        <v>65265148.329999998</v>
      </c>
      <c r="O82" s="153">
        <v>0.13880000000000001</v>
      </c>
      <c r="P82" s="149"/>
    </row>
    <row r="83" spans="1:16" x14ac:dyDescent="0.35">
      <c r="A83" s="145">
        <v>82</v>
      </c>
      <c r="B83" s="146" t="s">
        <v>795</v>
      </c>
      <c r="C83" s="158" t="s">
        <v>796</v>
      </c>
      <c r="D83" s="152">
        <v>146399090.94</v>
      </c>
      <c r="E83" s="153">
        <v>0.35089999999999999</v>
      </c>
      <c r="F83" s="152">
        <v>148333655.47</v>
      </c>
      <c r="G83" s="153">
        <v>0.34399999999999997</v>
      </c>
      <c r="H83" s="152">
        <v>155188009.38</v>
      </c>
      <c r="I83" s="153">
        <v>0.34339999999999998</v>
      </c>
      <c r="J83" s="152">
        <v>182949136.74000001</v>
      </c>
      <c r="K83" s="153">
        <v>0.38190000000000002</v>
      </c>
      <c r="L83" s="152">
        <v>173523638.38</v>
      </c>
      <c r="M83" s="153">
        <v>0.37</v>
      </c>
      <c r="N83" s="152">
        <v>161796267.90000001</v>
      </c>
      <c r="O83" s="153">
        <v>0.34410000000000002</v>
      </c>
      <c r="P83" s="149"/>
    </row>
    <row r="84" spans="1:16" x14ac:dyDescent="0.35">
      <c r="A84" s="145">
        <v>83</v>
      </c>
      <c r="B84" s="146" t="s">
        <v>797</v>
      </c>
      <c r="C84" s="147" t="s">
        <v>798</v>
      </c>
      <c r="D84" s="154">
        <v>0</v>
      </c>
      <c r="E84" s="154"/>
      <c r="F84" s="154">
        <v>0</v>
      </c>
      <c r="G84" s="154"/>
      <c r="H84" s="154">
        <v>0</v>
      </c>
      <c r="I84" s="154"/>
      <c r="J84" s="154">
        <v>0</v>
      </c>
      <c r="K84" s="154"/>
      <c r="L84" s="154">
        <v>0</v>
      </c>
      <c r="M84" s="148">
        <v>0</v>
      </c>
      <c r="O84" s="148"/>
      <c r="P84" s="149"/>
    </row>
    <row r="85" spans="1:16" x14ac:dyDescent="0.35">
      <c r="A85" s="145">
        <v>84</v>
      </c>
      <c r="B85" s="150" t="s">
        <v>799</v>
      </c>
      <c r="C85" s="151" t="s">
        <v>800</v>
      </c>
      <c r="D85" s="154">
        <v>0</v>
      </c>
      <c r="E85" s="154"/>
      <c r="F85" s="154">
        <v>0</v>
      </c>
      <c r="G85" s="154"/>
      <c r="H85" s="154">
        <v>0</v>
      </c>
      <c r="I85" s="154"/>
      <c r="J85" s="154">
        <v>0</v>
      </c>
      <c r="K85" s="154"/>
      <c r="L85" s="154">
        <v>0</v>
      </c>
      <c r="M85" s="148"/>
      <c r="O85" s="148"/>
      <c r="P85" s="149"/>
    </row>
    <row r="86" spans="1:16" x14ac:dyDescent="0.35">
      <c r="A86" s="145">
        <v>85</v>
      </c>
      <c r="B86" s="150" t="s">
        <v>801</v>
      </c>
      <c r="C86" s="151" t="s">
        <v>790</v>
      </c>
      <c r="D86" s="152">
        <v>17557778.329999998</v>
      </c>
      <c r="E86" s="153">
        <v>4.2099999999999999E-2</v>
      </c>
      <c r="F86" s="152">
        <v>17557778.329999998</v>
      </c>
      <c r="G86" s="153">
        <v>4.07E-2</v>
      </c>
      <c r="H86" s="152">
        <v>17557778.329999998</v>
      </c>
      <c r="I86" s="153">
        <v>3.8899999999999997E-2</v>
      </c>
      <c r="J86" s="152">
        <v>17557778.329999998</v>
      </c>
      <c r="K86" s="153">
        <v>3.6700000000000003E-2</v>
      </c>
      <c r="L86" s="152">
        <v>18071893.829999998</v>
      </c>
      <c r="M86" s="153">
        <v>3.85E-2</v>
      </c>
      <c r="N86" s="152">
        <v>18382217.690000001</v>
      </c>
      <c r="O86" s="153">
        <v>3.9100000000000003E-2</v>
      </c>
      <c r="P86" s="149"/>
    </row>
    <row r="87" spans="1:16" x14ac:dyDescent="0.35">
      <c r="A87" s="145">
        <v>86</v>
      </c>
      <c r="B87" s="150" t="s">
        <v>802</v>
      </c>
      <c r="C87" s="151" t="s">
        <v>803</v>
      </c>
      <c r="D87" s="154">
        <v>0</v>
      </c>
      <c r="E87" s="154"/>
      <c r="F87" s="154">
        <v>0</v>
      </c>
      <c r="G87" s="154"/>
      <c r="H87" s="154">
        <v>0</v>
      </c>
      <c r="I87" s="154"/>
      <c r="J87" s="154">
        <v>0</v>
      </c>
      <c r="K87" s="154"/>
      <c r="L87" s="154">
        <v>0</v>
      </c>
      <c r="M87" s="148"/>
      <c r="O87" s="148"/>
      <c r="P87" s="149"/>
    </row>
    <row r="88" spans="1:16" x14ac:dyDescent="0.35">
      <c r="A88" s="145">
        <v>87</v>
      </c>
      <c r="B88" s="146" t="s">
        <v>804</v>
      </c>
      <c r="C88" s="147" t="s">
        <v>805</v>
      </c>
      <c r="D88" s="152">
        <v>17557778.329999998</v>
      </c>
      <c r="E88" s="153">
        <v>4.2099999999999999E-2</v>
      </c>
      <c r="F88" s="152">
        <v>17557778.329999998</v>
      </c>
      <c r="G88" s="153">
        <v>4.07E-2</v>
      </c>
      <c r="H88" s="152">
        <v>17557778.329999998</v>
      </c>
      <c r="I88" s="153">
        <v>3.8899999999999997E-2</v>
      </c>
      <c r="J88" s="152">
        <v>17557778.329999998</v>
      </c>
      <c r="K88" s="153">
        <v>3.6700000000000003E-2</v>
      </c>
      <c r="L88" s="152">
        <v>18071893.829999998</v>
      </c>
      <c r="M88" s="153">
        <v>3.85E-2</v>
      </c>
      <c r="N88" s="152">
        <v>18382217.690000001</v>
      </c>
      <c r="O88" s="153">
        <v>3.9100000000000003E-2</v>
      </c>
      <c r="P88" s="149"/>
    </row>
    <row r="89" spans="1:16" x14ac:dyDescent="0.35">
      <c r="A89" s="145">
        <v>88</v>
      </c>
      <c r="B89" s="146" t="s">
        <v>806</v>
      </c>
      <c r="C89" s="147" t="s">
        <v>807</v>
      </c>
      <c r="D89" s="152">
        <v>163956869.27000001</v>
      </c>
      <c r="E89" s="153">
        <v>0.39300000000000002</v>
      </c>
      <c r="F89" s="152">
        <v>165891433.80000001</v>
      </c>
      <c r="G89" s="153">
        <v>0.38469999999999999</v>
      </c>
      <c r="H89" s="152">
        <v>172745787.71000001</v>
      </c>
      <c r="I89" s="153">
        <v>0.38229999999999997</v>
      </c>
      <c r="J89" s="152">
        <v>200506915.06999999</v>
      </c>
      <c r="K89" s="153">
        <v>0.41860000000000003</v>
      </c>
      <c r="L89" s="152">
        <v>191595532.21000001</v>
      </c>
      <c r="M89" s="153">
        <v>0.40849999999999997</v>
      </c>
      <c r="N89" s="152">
        <v>180178485.59</v>
      </c>
      <c r="O89" s="153">
        <v>0.38319999999999999</v>
      </c>
      <c r="P89" s="149"/>
    </row>
    <row r="90" spans="1:16" x14ac:dyDescent="0.35">
      <c r="A90" s="145">
        <v>89</v>
      </c>
      <c r="B90" s="146" t="s">
        <v>808</v>
      </c>
      <c r="C90" s="147" t="s">
        <v>226</v>
      </c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O90" s="148"/>
      <c r="P90" s="149"/>
    </row>
    <row r="91" spans="1:16" x14ac:dyDescent="0.35">
      <c r="A91" s="145">
        <v>90</v>
      </c>
      <c r="B91" s="150" t="s">
        <v>809</v>
      </c>
      <c r="C91" s="151" t="s">
        <v>810</v>
      </c>
      <c r="D91" s="152">
        <v>138452968.94</v>
      </c>
      <c r="E91" s="153">
        <v>0.33189999999999997</v>
      </c>
      <c r="F91" s="152">
        <v>138452968.94</v>
      </c>
      <c r="G91" s="153">
        <v>0.3211</v>
      </c>
      <c r="H91" s="152">
        <v>138452968.94</v>
      </c>
      <c r="I91" s="153">
        <v>0.30640000000000001</v>
      </c>
      <c r="J91" s="152">
        <v>138452968.94</v>
      </c>
      <c r="K91" s="153">
        <v>0.28899999999999998</v>
      </c>
      <c r="L91" s="152">
        <v>138452968.94</v>
      </c>
      <c r="M91" s="153">
        <v>0.29520000000000002</v>
      </c>
      <c r="N91" s="152">
        <v>138452968.94</v>
      </c>
      <c r="O91" s="153">
        <v>0.29449999999999998</v>
      </c>
      <c r="P91" s="149"/>
    </row>
    <row r="92" spans="1:16" x14ac:dyDescent="0.35">
      <c r="A92" s="145">
        <v>91</v>
      </c>
      <c r="B92" s="150" t="s">
        <v>811</v>
      </c>
      <c r="C92" s="151" t="s">
        <v>812</v>
      </c>
      <c r="D92" s="152">
        <v>119700028.3</v>
      </c>
      <c r="E92" s="153">
        <v>0.28689999999999999</v>
      </c>
      <c r="F92" s="152">
        <v>119912713.52</v>
      </c>
      <c r="G92" s="153">
        <v>0.27810000000000001</v>
      </c>
      <c r="H92" s="152">
        <v>118819369.62</v>
      </c>
      <c r="I92" s="153">
        <v>0.26290000000000002</v>
      </c>
      <c r="J92" s="152">
        <v>120422047.53</v>
      </c>
      <c r="K92" s="153">
        <v>0.25140000000000001</v>
      </c>
      <c r="L92" s="152">
        <v>120420472.43000001</v>
      </c>
      <c r="M92" s="153">
        <v>0.25669999999999998</v>
      </c>
      <c r="N92" s="152">
        <v>117789360.01000001</v>
      </c>
      <c r="O92" s="153">
        <v>0.2505</v>
      </c>
      <c r="P92" s="149"/>
    </row>
    <row r="93" spans="1:16" x14ac:dyDescent="0.35">
      <c r="A93" s="145">
        <v>92</v>
      </c>
      <c r="B93" s="150" t="s">
        <v>813</v>
      </c>
      <c r="C93" s="151" t="s">
        <v>814</v>
      </c>
      <c r="D93" s="152">
        <v>-4934534.75</v>
      </c>
      <c r="E93" s="153">
        <v>-1.18E-2</v>
      </c>
      <c r="F93" s="152">
        <v>6924844.8700000001</v>
      </c>
      <c r="G93" s="153">
        <v>1.61E-2</v>
      </c>
      <c r="H93" s="152">
        <v>21875819.050000001</v>
      </c>
      <c r="I93" s="153">
        <v>4.8399999999999999E-2</v>
      </c>
      <c r="J93" s="152">
        <v>19625182.760000002</v>
      </c>
      <c r="K93" s="153">
        <v>4.1000000000000002E-2</v>
      </c>
      <c r="L93" s="152">
        <v>18554478.5</v>
      </c>
      <c r="M93" s="153">
        <v>3.9600000000000003E-2</v>
      </c>
      <c r="N93" s="152">
        <v>33760331.670000002</v>
      </c>
      <c r="O93" s="153">
        <v>7.1800000000000003E-2</v>
      </c>
      <c r="P93" s="149"/>
    </row>
    <row r="94" spans="1:16" x14ac:dyDescent="0.35">
      <c r="A94" s="145">
        <v>93</v>
      </c>
      <c r="B94" s="146" t="s">
        <v>815</v>
      </c>
      <c r="C94" s="147" t="s">
        <v>816</v>
      </c>
      <c r="D94" s="152">
        <v>253218462.49000001</v>
      </c>
      <c r="E94" s="153">
        <v>0.60699999999999998</v>
      </c>
      <c r="F94" s="152">
        <v>265290527.33000001</v>
      </c>
      <c r="G94" s="153">
        <v>0.61529999999999996</v>
      </c>
      <c r="H94" s="152">
        <v>279148157.61000001</v>
      </c>
      <c r="I94" s="153">
        <v>0.61770000000000003</v>
      </c>
      <c r="J94" s="152">
        <v>278500199.23000002</v>
      </c>
      <c r="K94" s="153">
        <v>0.58140000000000003</v>
      </c>
      <c r="L94" s="152">
        <v>277427919.87</v>
      </c>
      <c r="M94" s="153">
        <v>0.59150000000000003</v>
      </c>
      <c r="N94" s="152">
        <v>290002660.62</v>
      </c>
      <c r="O94" s="153">
        <v>0.61680000000000001</v>
      </c>
      <c r="P94" s="149"/>
    </row>
    <row r="95" spans="1:16" x14ac:dyDescent="0.35">
      <c r="A95" s="145">
        <v>94</v>
      </c>
      <c r="B95" s="146" t="s">
        <v>817</v>
      </c>
      <c r="C95" s="147" t="s">
        <v>818</v>
      </c>
      <c r="D95" s="152">
        <v>417175331.75999999</v>
      </c>
      <c r="E95" s="153">
        <v>1</v>
      </c>
      <c r="F95" s="152">
        <v>431181961.13</v>
      </c>
      <c r="G95" s="153">
        <v>1</v>
      </c>
      <c r="H95" s="152">
        <v>451893945.31999999</v>
      </c>
      <c r="I95" s="153">
        <v>1</v>
      </c>
      <c r="J95" s="152">
        <v>479007114.30000001</v>
      </c>
      <c r="K95" s="153">
        <v>1</v>
      </c>
      <c r="L95" s="152">
        <v>469023452.07999998</v>
      </c>
      <c r="M95" s="153">
        <v>1</v>
      </c>
      <c r="N95" s="152">
        <v>470181146.20999998</v>
      </c>
      <c r="O95" s="153">
        <v>1</v>
      </c>
      <c r="P95" s="149"/>
    </row>
    <row r="96" spans="1:16" x14ac:dyDescent="0.35">
      <c r="C96" s="163" t="s">
        <v>819</v>
      </c>
      <c r="D96" s="164">
        <f>+D45-D12</f>
        <v>136011390.00999999</v>
      </c>
      <c r="E96" s="164">
        <f t="shared" ref="E96:N96" si="0">+E45-E12</f>
        <v>0.32600000000000001</v>
      </c>
      <c r="F96" s="164">
        <f t="shared" si="0"/>
        <v>138278058.94999999</v>
      </c>
      <c r="G96" s="164">
        <f t="shared" si="0"/>
        <v>0.32069999999999999</v>
      </c>
      <c r="H96" s="164">
        <f t="shared" si="0"/>
        <v>136373860.72999999</v>
      </c>
      <c r="I96" s="164">
        <f t="shared" si="0"/>
        <v>0.30180000000000001</v>
      </c>
      <c r="J96" s="164">
        <f t="shared" si="0"/>
        <v>160076229.72</v>
      </c>
      <c r="K96" s="164">
        <f t="shared" si="0"/>
        <v>0.3342</v>
      </c>
      <c r="L96" s="164">
        <f t="shared" si="0"/>
        <v>136801672.97</v>
      </c>
      <c r="M96" s="164">
        <f t="shared" si="0"/>
        <v>0.29170000000000001</v>
      </c>
      <c r="N96" s="164">
        <f t="shared" si="0"/>
        <v>147896547.69999999</v>
      </c>
      <c r="O96" s="148"/>
      <c r="P96" s="149"/>
    </row>
    <row r="97" spans="2:16" x14ac:dyDescent="0.35">
      <c r="C97" s="165" t="s">
        <v>820</v>
      </c>
      <c r="D97" s="166">
        <f>(D13-D12)+(D30+D34+D41)</f>
        <v>122766609.31</v>
      </c>
      <c r="E97" s="166">
        <f t="shared" ref="E97:N97" si="1">(E13-E12)+(E30+E34+E41)</f>
        <v>0.29430000000000001</v>
      </c>
      <c r="F97" s="166">
        <f t="shared" si="1"/>
        <v>126636703.38999999</v>
      </c>
      <c r="G97" s="166">
        <f t="shared" si="1"/>
        <v>0.29370000000000002</v>
      </c>
      <c r="H97" s="166">
        <f t="shared" si="1"/>
        <v>126719259.03</v>
      </c>
      <c r="I97" s="166">
        <f t="shared" si="1"/>
        <v>0.28039999999999998</v>
      </c>
      <c r="J97" s="166">
        <f t="shared" si="1"/>
        <v>151330887.36000001</v>
      </c>
      <c r="K97" s="166">
        <f t="shared" si="1"/>
        <v>0.31590000000000001</v>
      </c>
      <c r="L97" s="166">
        <f t="shared" si="1"/>
        <v>127462194.13</v>
      </c>
      <c r="M97" s="166">
        <f t="shared" si="1"/>
        <v>0.27180000000000004</v>
      </c>
      <c r="N97" s="166">
        <f t="shared" si="1"/>
        <v>137494430.47</v>
      </c>
      <c r="O97" s="167">
        <f t="shared" ref="O97" si="2">(O13-O12)+(O30)</f>
        <v>0.2636</v>
      </c>
      <c r="P97" s="149"/>
    </row>
    <row r="98" spans="2:16" x14ac:dyDescent="0.35">
      <c r="C98" s="165" t="s">
        <v>821</v>
      </c>
      <c r="D98" s="164">
        <f>+D13-D12</f>
        <v>56996708.740000002</v>
      </c>
      <c r="E98" s="164">
        <f t="shared" ref="E98:N98" si="3">+E13-E12</f>
        <v>0.1366</v>
      </c>
      <c r="F98" s="164">
        <f t="shared" si="3"/>
        <v>76220389.569999993</v>
      </c>
      <c r="G98" s="164">
        <f t="shared" si="3"/>
        <v>0.17680000000000001</v>
      </c>
      <c r="H98" s="164">
        <f t="shared" si="3"/>
        <v>75039969.329999998</v>
      </c>
      <c r="I98" s="164">
        <f t="shared" si="3"/>
        <v>0.1661</v>
      </c>
      <c r="J98" s="164">
        <f t="shared" si="3"/>
        <v>89050959.310000002</v>
      </c>
      <c r="K98" s="164">
        <f t="shared" si="3"/>
        <v>0.18590000000000001</v>
      </c>
      <c r="L98" s="164">
        <f t="shared" si="3"/>
        <v>73035816.780000001</v>
      </c>
      <c r="M98" s="164">
        <f t="shared" si="3"/>
        <v>0.15570000000000001</v>
      </c>
      <c r="N98" s="164">
        <f t="shared" si="3"/>
        <v>68966311.359999999</v>
      </c>
      <c r="O98" s="148"/>
    </row>
    <row r="99" spans="2:16" x14ac:dyDescent="0.35">
      <c r="C99" s="163" t="s">
        <v>822</v>
      </c>
      <c r="D99" s="164">
        <f>+D83-D76</f>
        <v>146399090.94</v>
      </c>
      <c r="E99" s="164">
        <f t="shared" ref="E99:N99" si="4">+E83-E76</f>
        <v>0.35089999999999999</v>
      </c>
      <c r="F99" s="164">
        <f t="shared" si="4"/>
        <v>148333655.47</v>
      </c>
      <c r="G99" s="164">
        <f t="shared" si="4"/>
        <v>0.34399999999999997</v>
      </c>
      <c r="H99" s="164">
        <f t="shared" si="4"/>
        <v>153845389.38</v>
      </c>
      <c r="I99" s="164">
        <f t="shared" si="4"/>
        <v>0.34039999999999998</v>
      </c>
      <c r="J99" s="164">
        <f t="shared" si="4"/>
        <v>179674296.74000001</v>
      </c>
      <c r="K99" s="164">
        <f t="shared" si="4"/>
        <v>0.37510000000000004</v>
      </c>
      <c r="L99" s="164">
        <f t="shared" si="4"/>
        <v>170248798.38</v>
      </c>
      <c r="M99" s="164">
        <f t="shared" si="4"/>
        <v>0.36299999999999999</v>
      </c>
      <c r="N99" s="164">
        <f t="shared" si="4"/>
        <v>161796267.90000001</v>
      </c>
      <c r="O99" s="148"/>
    </row>
    <row r="100" spans="2:16" ht="23.25" x14ac:dyDescent="0.5">
      <c r="C100" s="168" t="s">
        <v>823</v>
      </c>
      <c r="D100" s="169">
        <f t="shared" ref="D100:N100" si="5">D96/D99</f>
        <v>0.92904531808700042</v>
      </c>
      <c r="E100" s="169">
        <f t="shared" si="5"/>
        <v>0.9290396124251924</v>
      </c>
      <c r="F100" s="169">
        <f t="shared" si="5"/>
        <v>0.93220960888384685</v>
      </c>
      <c r="G100" s="169">
        <f t="shared" si="5"/>
        <v>0.93226744186046517</v>
      </c>
      <c r="H100" s="169">
        <f t="shared" si="5"/>
        <v>0.88643449946462083</v>
      </c>
      <c r="I100" s="169">
        <f t="shared" si="5"/>
        <v>0.88660399529964751</v>
      </c>
      <c r="J100" s="169">
        <f t="shared" si="5"/>
        <v>0.89092448182301975</v>
      </c>
      <c r="K100" s="169">
        <f t="shared" si="5"/>
        <v>0.89096241002399346</v>
      </c>
      <c r="L100" s="169">
        <f t="shared" si="5"/>
        <v>0.80353972698623644</v>
      </c>
      <c r="M100" s="169">
        <f t="shared" si="5"/>
        <v>0.8035812672176309</v>
      </c>
      <c r="N100" s="169">
        <f t="shared" si="5"/>
        <v>0.91409121866401211</v>
      </c>
      <c r="O100" s="148"/>
    </row>
    <row r="101" spans="2:16" ht="23.25" x14ac:dyDescent="0.35">
      <c r="C101" s="170" t="s">
        <v>824</v>
      </c>
      <c r="D101" s="169">
        <f t="shared" ref="D101:N101" si="6">D97/D99</f>
        <v>0.83857494279328892</v>
      </c>
      <c r="E101" s="169">
        <f t="shared" si="6"/>
        <v>0.83870048446850964</v>
      </c>
      <c r="F101" s="169">
        <f t="shared" si="6"/>
        <v>0.85372873060228638</v>
      </c>
      <c r="G101" s="169">
        <f t="shared" si="6"/>
        <v>0.853779069767442</v>
      </c>
      <c r="H101" s="169">
        <f t="shared" si="6"/>
        <v>0.82367927658203577</v>
      </c>
      <c r="I101" s="169">
        <f t="shared" si="6"/>
        <v>0.82373678025851937</v>
      </c>
      <c r="J101" s="169">
        <f t="shared" si="6"/>
        <v>0.84225117396165639</v>
      </c>
      <c r="K101" s="169">
        <f t="shared" si="6"/>
        <v>0.8421754198880298</v>
      </c>
      <c r="L101" s="169">
        <f t="shared" si="6"/>
        <v>0.74868190168074422</v>
      </c>
      <c r="M101" s="169">
        <f t="shared" si="6"/>
        <v>0.74876033057851255</v>
      </c>
      <c r="N101" s="169">
        <f t="shared" si="6"/>
        <v>0.84979976518976308</v>
      </c>
      <c r="O101" s="148"/>
    </row>
    <row r="102" spans="2:16" ht="23.25" x14ac:dyDescent="0.5">
      <c r="C102" s="168" t="s">
        <v>825</v>
      </c>
      <c r="D102" s="169">
        <f t="shared" ref="D102:N102" si="7">D98/D99</f>
        <v>0.3893241984908189</v>
      </c>
      <c r="E102" s="169">
        <f t="shared" si="7"/>
        <v>0.38928469649472786</v>
      </c>
      <c r="F102" s="169">
        <f t="shared" si="7"/>
        <v>0.51384420702431433</v>
      </c>
      <c r="G102" s="169">
        <f t="shared" si="7"/>
        <v>0.51395348837209309</v>
      </c>
      <c r="H102" s="169">
        <f t="shared" si="7"/>
        <v>0.48776222435012567</v>
      </c>
      <c r="I102" s="169">
        <f t="shared" si="7"/>
        <v>0.48795534665099882</v>
      </c>
      <c r="J102" s="169">
        <f t="shared" si="7"/>
        <v>0.49562436545313066</v>
      </c>
      <c r="K102" s="169">
        <f t="shared" si="7"/>
        <v>0.49560117302052781</v>
      </c>
      <c r="L102" s="169">
        <f t="shared" si="7"/>
        <v>0.42899460950662366</v>
      </c>
      <c r="M102" s="169">
        <f t="shared" si="7"/>
        <v>0.42892561983471078</v>
      </c>
      <c r="N102" s="169">
        <f t="shared" si="7"/>
        <v>0.42625403079523072</v>
      </c>
      <c r="O102" s="148"/>
    </row>
    <row r="103" spans="2:16" ht="46.5" x14ac:dyDescent="0.35">
      <c r="C103" s="171" t="s">
        <v>826</v>
      </c>
      <c r="D103" s="172">
        <f t="shared" ref="D103:N103" si="8">D96-D99</f>
        <v>-10387700.930000007</v>
      </c>
      <c r="E103" s="172">
        <f t="shared" si="8"/>
        <v>-2.4899999999999978E-2</v>
      </c>
      <c r="F103" s="172">
        <f t="shared" si="8"/>
        <v>-10055596.520000011</v>
      </c>
      <c r="G103" s="172">
        <f t="shared" si="8"/>
        <v>-2.3299999999999987E-2</v>
      </c>
      <c r="H103" s="172">
        <f t="shared" si="8"/>
        <v>-17471528.650000006</v>
      </c>
      <c r="I103" s="172">
        <f t="shared" si="8"/>
        <v>-3.8599999999999968E-2</v>
      </c>
      <c r="J103" s="172">
        <f t="shared" si="8"/>
        <v>-19598067.020000011</v>
      </c>
      <c r="K103" s="172">
        <f t="shared" si="8"/>
        <v>-4.0900000000000047E-2</v>
      </c>
      <c r="L103" s="172">
        <f t="shared" si="8"/>
        <v>-33447125.409999996</v>
      </c>
      <c r="M103" s="172">
        <f t="shared" si="8"/>
        <v>-7.1299999999999975E-2</v>
      </c>
      <c r="N103" s="172">
        <f t="shared" si="8"/>
        <v>-13899720.200000018</v>
      </c>
      <c r="O103" s="173">
        <f t="shared" ref="O103" si="9">+O45-O83</f>
        <v>-2.9500000000000026E-2</v>
      </c>
    </row>
    <row r="104" spans="2:16" s="175" customFormat="1" x14ac:dyDescent="0.35">
      <c r="B104" s="174"/>
    </row>
    <row r="105" spans="2:16" s="175" customFormat="1" x14ac:dyDescent="0.35">
      <c r="B105" s="174"/>
    </row>
    <row r="106" spans="2:16" s="175" customFormat="1" x14ac:dyDescent="0.35">
      <c r="B106" s="174"/>
    </row>
    <row r="107" spans="2:16" s="175" customFormat="1" x14ac:dyDescent="0.35">
      <c r="B107" s="174"/>
    </row>
    <row r="108" spans="2:16" s="175" customFormat="1" x14ac:dyDescent="0.35">
      <c r="B108" s="174"/>
    </row>
    <row r="109" spans="2:16" s="175" customFormat="1" x14ac:dyDescent="0.35">
      <c r="B109" s="174"/>
    </row>
    <row r="110" spans="2:16" s="175" customFormat="1" x14ac:dyDescent="0.35">
      <c r="B110" s="174"/>
    </row>
    <row r="111" spans="2:16" s="175" customFormat="1" x14ac:dyDescent="0.35">
      <c r="B111" s="174"/>
    </row>
    <row r="112" spans="2:16" s="175" customFormat="1" x14ac:dyDescent="0.35">
      <c r="B112" s="174"/>
    </row>
    <row r="113" spans="2:2" s="175" customFormat="1" x14ac:dyDescent="0.35">
      <c r="B113" s="174"/>
    </row>
    <row r="114" spans="2:2" s="175" customFormat="1" x14ac:dyDescent="0.35">
      <c r="B114" s="174"/>
    </row>
    <row r="115" spans="2:2" s="175" customFormat="1" x14ac:dyDescent="0.35">
      <c r="B115" s="174"/>
    </row>
    <row r="116" spans="2:2" s="175" customFormat="1" x14ac:dyDescent="0.35">
      <c r="B116" s="174"/>
    </row>
    <row r="117" spans="2:2" s="175" customFormat="1" x14ac:dyDescent="0.35">
      <c r="B117" s="174"/>
    </row>
    <row r="118" spans="2:2" s="175" customFormat="1" x14ac:dyDescent="0.35">
      <c r="B118" s="174"/>
    </row>
    <row r="119" spans="2:2" s="175" customFormat="1" x14ac:dyDescent="0.35">
      <c r="B119" s="174"/>
    </row>
    <row r="120" spans="2:2" s="175" customFormat="1" x14ac:dyDescent="0.35">
      <c r="B120" s="174"/>
    </row>
    <row r="121" spans="2:2" s="175" customFormat="1" x14ac:dyDescent="0.35">
      <c r="B121" s="174"/>
    </row>
    <row r="122" spans="2:2" s="175" customFormat="1" x14ac:dyDescent="0.35">
      <c r="B122" s="174"/>
    </row>
    <row r="123" spans="2:2" s="175" customFormat="1" x14ac:dyDescent="0.35">
      <c r="B123" s="174"/>
    </row>
    <row r="124" spans="2:2" s="175" customFormat="1" x14ac:dyDescent="0.35">
      <c r="B124" s="174"/>
    </row>
    <row r="125" spans="2:2" s="175" customFormat="1" x14ac:dyDescent="0.35">
      <c r="B125" s="174"/>
    </row>
    <row r="126" spans="2:2" s="175" customFormat="1" x14ac:dyDescent="0.35">
      <c r="B126" s="174"/>
    </row>
    <row r="127" spans="2:2" s="175" customFormat="1" x14ac:dyDescent="0.35">
      <c r="B127" s="174"/>
    </row>
    <row r="128" spans="2:2" s="175" customFormat="1" x14ac:dyDescent="0.35">
      <c r="B128" s="174"/>
    </row>
    <row r="129" spans="2:2" s="175" customFormat="1" x14ac:dyDescent="0.35">
      <c r="B129" s="174"/>
    </row>
    <row r="130" spans="2:2" s="175" customFormat="1" x14ac:dyDescent="0.35">
      <c r="B130" s="174"/>
    </row>
    <row r="131" spans="2:2" s="175" customFormat="1" x14ac:dyDescent="0.35">
      <c r="B131" s="174"/>
    </row>
    <row r="132" spans="2:2" s="175" customFormat="1" x14ac:dyDescent="0.35">
      <c r="B132" s="174"/>
    </row>
    <row r="133" spans="2:2" s="175" customFormat="1" x14ac:dyDescent="0.35">
      <c r="B133" s="174"/>
    </row>
    <row r="134" spans="2:2" s="175" customFormat="1" x14ac:dyDescent="0.35">
      <c r="B134" s="174"/>
    </row>
    <row r="135" spans="2:2" s="175" customFormat="1" x14ac:dyDescent="0.35">
      <c r="B135" s="174"/>
    </row>
    <row r="136" spans="2:2" s="175" customFormat="1" x14ac:dyDescent="0.35">
      <c r="B136" s="174"/>
    </row>
    <row r="137" spans="2:2" s="175" customFormat="1" x14ac:dyDescent="0.35">
      <c r="B137" s="174"/>
    </row>
    <row r="138" spans="2:2" s="175" customFormat="1" x14ac:dyDescent="0.35">
      <c r="B138" s="174"/>
    </row>
    <row r="139" spans="2:2" s="175" customFormat="1" x14ac:dyDescent="0.35">
      <c r="B139" s="174"/>
    </row>
    <row r="140" spans="2:2" s="175" customFormat="1" x14ac:dyDescent="0.35">
      <c r="B140" s="174"/>
    </row>
    <row r="141" spans="2:2" s="175" customFormat="1" x14ac:dyDescent="0.35">
      <c r="B141" s="174"/>
    </row>
    <row r="142" spans="2:2" s="175" customFormat="1" x14ac:dyDescent="0.35">
      <c r="B142" s="174"/>
    </row>
    <row r="143" spans="2:2" s="175" customFormat="1" x14ac:dyDescent="0.35">
      <c r="B143" s="174"/>
    </row>
    <row r="144" spans="2:2" s="175" customFormat="1" x14ac:dyDescent="0.35">
      <c r="B144" s="174"/>
    </row>
    <row r="145" spans="2:2" s="175" customFormat="1" x14ac:dyDescent="0.35">
      <c r="B145" s="174"/>
    </row>
    <row r="146" spans="2:2" s="175" customFormat="1" x14ac:dyDescent="0.35">
      <c r="B146" s="174"/>
    </row>
    <row r="147" spans="2:2" s="175" customFormat="1" x14ac:dyDescent="0.35">
      <c r="B147" s="174"/>
    </row>
    <row r="148" spans="2:2" s="175" customFormat="1" x14ac:dyDescent="0.35">
      <c r="B148" s="174"/>
    </row>
    <row r="149" spans="2:2" s="175" customFormat="1" x14ac:dyDescent="0.35">
      <c r="B149" s="174"/>
    </row>
    <row r="150" spans="2:2" s="175" customFormat="1" x14ac:dyDescent="0.35">
      <c r="B150" s="174"/>
    </row>
    <row r="151" spans="2:2" s="175" customFormat="1" x14ac:dyDescent="0.35">
      <c r="B151" s="174"/>
    </row>
    <row r="152" spans="2:2" s="175" customFormat="1" x14ac:dyDescent="0.35">
      <c r="B152" s="174"/>
    </row>
    <row r="153" spans="2:2" s="175" customFormat="1" x14ac:dyDescent="0.35">
      <c r="B153" s="174"/>
    </row>
    <row r="154" spans="2:2" s="175" customFormat="1" x14ac:dyDescent="0.35">
      <c r="B154" s="174"/>
    </row>
    <row r="155" spans="2:2" s="175" customFormat="1" x14ac:dyDescent="0.35">
      <c r="B155" s="174"/>
    </row>
    <row r="156" spans="2:2" s="175" customFormat="1" x14ac:dyDescent="0.35">
      <c r="B156" s="174"/>
    </row>
    <row r="157" spans="2:2" s="175" customFormat="1" x14ac:dyDescent="0.35">
      <c r="B157" s="174"/>
    </row>
    <row r="158" spans="2:2" s="175" customFormat="1" x14ac:dyDescent="0.35">
      <c r="B158" s="174"/>
    </row>
    <row r="159" spans="2:2" s="175" customFormat="1" x14ac:dyDescent="0.35">
      <c r="B159" s="174"/>
    </row>
    <row r="160" spans="2:2" s="175" customFormat="1" x14ac:dyDescent="0.35">
      <c r="B160" s="174"/>
    </row>
    <row r="161" spans="2:2" s="175" customFormat="1" x14ac:dyDescent="0.35">
      <c r="B161" s="174"/>
    </row>
    <row r="162" spans="2:2" s="175" customFormat="1" x14ac:dyDescent="0.35">
      <c r="B162" s="174"/>
    </row>
    <row r="163" spans="2:2" s="175" customFormat="1" x14ac:dyDescent="0.35">
      <c r="B163" s="174"/>
    </row>
    <row r="164" spans="2:2" s="175" customFormat="1" x14ac:dyDescent="0.35">
      <c r="B164" s="174"/>
    </row>
    <row r="165" spans="2:2" s="175" customFormat="1" x14ac:dyDescent="0.35">
      <c r="B165" s="174"/>
    </row>
    <row r="166" spans="2:2" s="175" customFormat="1" x14ac:dyDescent="0.35">
      <c r="B166" s="174"/>
    </row>
    <row r="167" spans="2:2" s="175" customFormat="1" x14ac:dyDescent="0.35">
      <c r="B167" s="174"/>
    </row>
    <row r="168" spans="2:2" s="175" customFormat="1" x14ac:dyDescent="0.35">
      <c r="B168" s="174"/>
    </row>
    <row r="169" spans="2:2" s="175" customFormat="1" x14ac:dyDescent="0.35">
      <c r="B169" s="174"/>
    </row>
    <row r="170" spans="2:2" s="175" customFormat="1" x14ac:dyDescent="0.35">
      <c r="B170" s="174"/>
    </row>
    <row r="171" spans="2:2" s="175" customFormat="1" x14ac:dyDescent="0.35">
      <c r="B171" s="174"/>
    </row>
    <row r="172" spans="2:2" s="175" customFormat="1" x14ac:dyDescent="0.35">
      <c r="B172" s="174"/>
    </row>
    <row r="173" spans="2:2" s="175" customFormat="1" x14ac:dyDescent="0.35">
      <c r="B173" s="174"/>
    </row>
    <row r="174" spans="2:2" s="175" customFormat="1" x14ac:dyDescent="0.35">
      <c r="B174" s="174"/>
    </row>
    <row r="175" spans="2:2" s="175" customFormat="1" x14ac:dyDescent="0.35">
      <c r="B175" s="174"/>
    </row>
    <row r="176" spans="2:2" s="175" customFormat="1" x14ac:dyDescent="0.35">
      <c r="B176" s="174"/>
    </row>
    <row r="177" spans="2:2" s="175" customFormat="1" x14ac:dyDescent="0.35">
      <c r="B177" s="174"/>
    </row>
    <row r="178" spans="2:2" s="175" customFormat="1" x14ac:dyDescent="0.35">
      <c r="B178" s="174"/>
    </row>
    <row r="179" spans="2:2" s="175" customFormat="1" x14ac:dyDescent="0.35">
      <c r="B179" s="174"/>
    </row>
    <row r="180" spans="2:2" s="175" customFormat="1" x14ac:dyDescent="0.35">
      <c r="B180" s="174"/>
    </row>
    <row r="181" spans="2:2" s="175" customFormat="1" x14ac:dyDescent="0.35">
      <c r="B181" s="174"/>
    </row>
    <row r="182" spans="2:2" s="175" customFormat="1" x14ac:dyDescent="0.35">
      <c r="B182" s="174"/>
    </row>
    <row r="183" spans="2:2" s="175" customFormat="1" x14ac:dyDescent="0.35">
      <c r="B183" s="174"/>
    </row>
    <row r="184" spans="2:2" s="175" customFormat="1" x14ac:dyDescent="0.35">
      <c r="B184" s="174"/>
    </row>
    <row r="185" spans="2:2" s="175" customFormat="1" x14ac:dyDescent="0.35">
      <c r="B185" s="174"/>
    </row>
    <row r="186" spans="2:2" s="175" customFormat="1" x14ac:dyDescent="0.35">
      <c r="B186" s="174"/>
    </row>
    <row r="187" spans="2:2" s="175" customFormat="1" x14ac:dyDescent="0.35">
      <c r="B187" s="174"/>
    </row>
    <row r="188" spans="2:2" s="175" customFormat="1" x14ac:dyDescent="0.35">
      <c r="B188" s="174"/>
    </row>
    <row r="189" spans="2:2" s="175" customFormat="1" x14ac:dyDescent="0.35">
      <c r="B189" s="174"/>
    </row>
    <row r="190" spans="2:2" s="175" customFormat="1" x14ac:dyDescent="0.35">
      <c r="B190" s="174"/>
    </row>
    <row r="191" spans="2:2" s="175" customFormat="1" x14ac:dyDescent="0.35">
      <c r="B191" s="174"/>
    </row>
    <row r="192" spans="2:2" s="175" customFormat="1" x14ac:dyDescent="0.35">
      <c r="B192" s="174"/>
    </row>
    <row r="193" spans="2:2" s="175" customFormat="1" x14ac:dyDescent="0.35">
      <c r="B193" s="174"/>
    </row>
    <row r="194" spans="2:2" s="175" customFormat="1" x14ac:dyDescent="0.35">
      <c r="B194" s="174"/>
    </row>
    <row r="195" spans="2:2" s="175" customFormat="1" x14ac:dyDescent="0.35">
      <c r="B195" s="174"/>
    </row>
    <row r="196" spans="2:2" s="175" customFormat="1" x14ac:dyDescent="0.35">
      <c r="B196" s="174"/>
    </row>
    <row r="197" spans="2:2" s="175" customFormat="1" x14ac:dyDescent="0.35">
      <c r="B197" s="174"/>
    </row>
    <row r="198" spans="2:2" s="175" customFormat="1" x14ac:dyDescent="0.35">
      <c r="B198" s="174"/>
    </row>
    <row r="199" spans="2:2" s="175" customFormat="1" x14ac:dyDescent="0.35">
      <c r="B199" s="174"/>
    </row>
    <row r="200" spans="2:2" s="175" customFormat="1" x14ac:dyDescent="0.35">
      <c r="B200" s="174"/>
    </row>
    <row r="201" spans="2:2" s="175" customFormat="1" x14ac:dyDescent="0.35">
      <c r="B201" s="174"/>
    </row>
    <row r="202" spans="2:2" s="175" customFormat="1" x14ac:dyDescent="0.35">
      <c r="B202" s="174"/>
    </row>
    <row r="203" spans="2:2" s="175" customFormat="1" x14ac:dyDescent="0.35">
      <c r="B203" s="174"/>
    </row>
    <row r="204" spans="2:2" s="175" customFormat="1" x14ac:dyDescent="0.35">
      <c r="B204" s="174"/>
    </row>
    <row r="205" spans="2:2" s="175" customFormat="1" x14ac:dyDescent="0.35">
      <c r="B205" s="174"/>
    </row>
    <row r="206" spans="2:2" s="175" customFormat="1" x14ac:dyDescent="0.35">
      <c r="B206" s="174"/>
    </row>
    <row r="207" spans="2:2" s="175" customFormat="1" x14ac:dyDescent="0.35">
      <c r="B207" s="174"/>
    </row>
    <row r="208" spans="2:2" s="175" customFormat="1" x14ac:dyDescent="0.35">
      <c r="B208" s="174"/>
    </row>
    <row r="209" spans="2:2" s="175" customFormat="1" x14ac:dyDescent="0.35">
      <c r="B209" s="174"/>
    </row>
    <row r="210" spans="2:2" s="175" customFormat="1" x14ac:dyDescent="0.35">
      <c r="B210" s="174"/>
    </row>
    <row r="211" spans="2:2" s="175" customFormat="1" x14ac:dyDescent="0.35">
      <c r="B211" s="174"/>
    </row>
    <row r="212" spans="2:2" s="175" customFormat="1" x14ac:dyDescent="0.35">
      <c r="B212" s="174"/>
    </row>
    <row r="213" spans="2:2" s="175" customFormat="1" x14ac:dyDescent="0.35">
      <c r="B213" s="174"/>
    </row>
    <row r="214" spans="2:2" s="175" customFormat="1" x14ac:dyDescent="0.35">
      <c r="B214" s="174"/>
    </row>
    <row r="215" spans="2:2" s="175" customFormat="1" x14ac:dyDescent="0.35">
      <c r="B215" s="174"/>
    </row>
    <row r="216" spans="2:2" s="175" customFormat="1" x14ac:dyDescent="0.35">
      <c r="B216" s="174"/>
    </row>
    <row r="217" spans="2:2" s="175" customFormat="1" x14ac:dyDescent="0.35">
      <c r="B217" s="174"/>
    </row>
    <row r="218" spans="2:2" s="175" customFormat="1" x14ac:dyDescent="0.35">
      <c r="B218" s="174"/>
    </row>
    <row r="219" spans="2:2" s="175" customFormat="1" x14ac:dyDescent="0.35">
      <c r="B219" s="174"/>
    </row>
    <row r="220" spans="2:2" s="175" customFormat="1" x14ac:dyDescent="0.35">
      <c r="B220" s="174"/>
    </row>
    <row r="221" spans="2:2" s="175" customFormat="1" x14ac:dyDescent="0.35">
      <c r="B221" s="174"/>
    </row>
    <row r="222" spans="2:2" s="175" customFormat="1" x14ac:dyDescent="0.35">
      <c r="B222" s="174"/>
    </row>
    <row r="223" spans="2:2" s="175" customFormat="1" x14ac:dyDescent="0.35">
      <c r="B223" s="174"/>
    </row>
    <row r="224" spans="2:2" s="175" customFormat="1" x14ac:dyDescent="0.35">
      <c r="B224" s="174"/>
    </row>
    <row r="225" spans="2:2" s="175" customFormat="1" x14ac:dyDescent="0.35">
      <c r="B225" s="174"/>
    </row>
    <row r="226" spans="2:2" s="175" customFormat="1" x14ac:dyDescent="0.35">
      <c r="B226" s="174"/>
    </row>
    <row r="227" spans="2:2" s="175" customFormat="1" x14ac:dyDescent="0.35">
      <c r="B227" s="174"/>
    </row>
    <row r="228" spans="2:2" s="175" customFormat="1" x14ac:dyDescent="0.35">
      <c r="B228" s="174"/>
    </row>
    <row r="229" spans="2:2" s="175" customFormat="1" x14ac:dyDescent="0.35">
      <c r="B229" s="174"/>
    </row>
    <row r="230" spans="2:2" s="175" customFormat="1" x14ac:dyDescent="0.35">
      <c r="B230" s="174"/>
    </row>
    <row r="231" spans="2:2" s="175" customFormat="1" x14ac:dyDescent="0.35">
      <c r="B231" s="174"/>
    </row>
    <row r="232" spans="2:2" s="175" customFormat="1" x14ac:dyDescent="0.35">
      <c r="B232" s="174"/>
    </row>
    <row r="233" spans="2:2" s="175" customFormat="1" x14ac:dyDescent="0.35">
      <c r="B233" s="174"/>
    </row>
    <row r="234" spans="2:2" s="175" customFormat="1" x14ac:dyDescent="0.35">
      <c r="B234" s="174"/>
    </row>
    <row r="235" spans="2:2" s="175" customFormat="1" x14ac:dyDescent="0.35">
      <c r="B235" s="174"/>
    </row>
    <row r="236" spans="2:2" s="175" customFormat="1" x14ac:dyDescent="0.35">
      <c r="B236" s="174"/>
    </row>
    <row r="237" spans="2:2" s="175" customFormat="1" x14ac:dyDescent="0.35">
      <c r="B237" s="174"/>
    </row>
    <row r="238" spans="2:2" s="175" customFormat="1" x14ac:dyDescent="0.35">
      <c r="B238" s="174"/>
    </row>
    <row r="239" spans="2:2" s="175" customFormat="1" x14ac:dyDescent="0.35">
      <c r="B239" s="174"/>
    </row>
    <row r="240" spans="2:2" s="175" customFormat="1" x14ac:dyDescent="0.35">
      <c r="B240" s="174"/>
    </row>
    <row r="241" spans="2:2" s="175" customFormat="1" x14ac:dyDescent="0.35">
      <c r="B241" s="174"/>
    </row>
    <row r="242" spans="2:2" s="175" customFormat="1" x14ac:dyDescent="0.35">
      <c r="B242" s="174"/>
    </row>
    <row r="243" spans="2:2" s="175" customFormat="1" x14ac:dyDescent="0.35">
      <c r="B243" s="174"/>
    </row>
    <row r="244" spans="2:2" s="175" customFormat="1" x14ac:dyDescent="0.35">
      <c r="B244" s="174"/>
    </row>
    <row r="245" spans="2:2" s="175" customFormat="1" x14ac:dyDescent="0.35">
      <c r="B245" s="174"/>
    </row>
    <row r="246" spans="2:2" s="175" customFormat="1" x14ac:dyDescent="0.35">
      <c r="B246" s="174"/>
    </row>
    <row r="247" spans="2:2" s="175" customFormat="1" x14ac:dyDescent="0.35">
      <c r="B247" s="174"/>
    </row>
    <row r="248" spans="2:2" s="175" customFormat="1" x14ac:dyDescent="0.35">
      <c r="B248" s="174"/>
    </row>
    <row r="249" spans="2:2" s="175" customFormat="1" x14ac:dyDescent="0.35">
      <c r="B249" s="174"/>
    </row>
    <row r="250" spans="2:2" s="175" customFormat="1" x14ac:dyDescent="0.35">
      <c r="B250" s="174"/>
    </row>
    <row r="251" spans="2:2" s="175" customFormat="1" x14ac:dyDescent="0.35">
      <c r="B251" s="174"/>
    </row>
    <row r="252" spans="2:2" s="175" customFormat="1" x14ac:dyDescent="0.35">
      <c r="B252" s="174"/>
    </row>
    <row r="253" spans="2:2" s="175" customFormat="1" x14ac:dyDescent="0.35">
      <c r="B253" s="174"/>
    </row>
    <row r="254" spans="2:2" s="175" customFormat="1" x14ac:dyDescent="0.35">
      <c r="B254" s="174"/>
    </row>
    <row r="255" spans="2:2" s="175" customFormat="1" x14ac:dyDescent="0.35">
      <c r="B255" s="174"/>
    </row>
    <row r="256" spans="2:2" s="175" customFormat="1" x14ac:dyDescent="0.35">
      <c r="B256" s="174"/>
    </row>
    <row r="257" spans="2:2" s="175" customFormat="1" x14ac:dyDescent="0.35">
      <c r="B257" s="174"/>
    </row>
    <row r="258" spans="2:2" s="175" customFormat="1" x14ac:dyDescent="0.35">
      <c r="B258" s="174"/>
    </row>
    <row r="259" spans="2:2" s="175" customFormat="1" x14ac:dyDescent="0.35">
      <c r="B259" s="174"/>
    </row>
    <row r="260" spans="2:2" s="175" customFormat="1" x14ac:dyDescent="0.35">
      <c r="B260" s="174"/>
    </row>
    <row r="261" spans="2:2" s="175" customFormat="1" x14ac:dyDescent="0.35">
      <c r="B261" s="174"/>
    </row>
    <row r="262" spans="2:2" s="175" customFormat="1" x14ac:dyDescent="0.35">
      <c r="B262" s="174"/>
    </row>
    <row r="263" spans="2:2" s="175" customFormat="1" x14ac:dyDescent="0.35">
      <c r="B263" s="174"/>
    </row>
    <row r="264" spans="2:2" s="175" customFormat="1" x14ac:dyDescent="0.35">
      <c r="B264" s="174"/>
    </row>
    <row r="265" spans="2:2" s="175" customFormat="1" x14ac:dyDescent="0.35">
      <c r="B265" s="174"/>
    </row>
    <row r="266" spans="2:2" s="175" customFormat="1" x14ac:dyDescent="0.35">
      <c r="B266" s="174"/>
    </row>
    <row r="267" spans="2:2" s="175" customFormat="1" x14ac:dyDescent="0.35">
      <c r="B267" s="174"/>
    </row>
    <row r="268" spans="2:2" s="175" customFormat="1" x14ac:dyDescent="0.35">
      <c r="B268" s="174"/>
    </row>
    <row r="269" spans="2:2" s="175" customFormat="1" x14ac:dyDescent="0.35">
      <c r="B269" s="174"/>
    </row>
    <row r="270" spans="2:2" s="175" customFormat="1" x14ac:dyDescent="0.35">
      <c r="B270" s="174"/>
    </row>
    <row r="271" spans="2:2" s="175" customFormat="1" x14ac:dyDescent="0.35">
      <c r="B271" s="174"/>
    </row>
    <row r="272" spans="2:2" s="175" customFormat="1" x14ac:dyDescent="0.35">
      <c r="B272" s="174"/>
    </row>
    <row r="273" spans="2:2" s="175" customFormat="1" x14ac:dyDescent="0.35">
      <c r="B273" s="174"/>
    </row>
    <row r="274" spans="2:2" s="175" customFormat="1" x14ac:dyDescent="0.35">
      <c r="B274" s="174"/>
    </row>
    <row r="275" spans="2:2" s="175" customFormat="1" x14ac:dyDescent="0.35">
      <c r="B275" s="174"/>
    </row>
    <row r="276" spans="2:2" s="175" customFormat="1" x14ac:dyDescent="0.35">
      <c r="B276" s="174"/>
    </row>
    <row r="277" spans="2:2" s="175" customFormat="1" x14ac:dyDescent="0.35">
      <c r="B277" s="174"/>
    </row>
    <row r="278" spans="2:2" s="175" customFormat="1" x14ac:dyDescent="0.35">
      <c r="B278" s="174"/>
    </row>
    <row r="279" spans="2:2" s="175" customFormat="1" x14ac:dyDescent="0.35">
      <c r="B279" s="174"/>
    </row>
    <row r="280" spans="2:2" s="175" customFormat="1" x14ac:dyDescent="0.35">
      <c r="B280" s="174"/>
    </row>
    <row r="281" spans="2:2" s="175" customFormat="1" x14ac:dyDescent="0.35">
      <c r="B281" s="174"/>
    </row>
    <row r="282" spans="2:2" s="175" customFormat="1" x14ac:dyDescent="0.35">
      <c r="B282" s="174"/>
    </row>
    <row r="283" spans="2:2" s="175" customFormat="1" x14ac:dyDescent="0.35">
      <c r="B283" s="174"/>
    </row>
    <row r="284" spans="2:2" s="175" customFormat="1" x14ac:dyDescent="0.35">
      <c r="B284" s="174"/>
    </row>
    <row r="285" spans="2:2" s="175" customFormat="1" x14ac:dyDescent="0.35">
      <c r="B285" s="174"/>
    </row>
    <row r="286" spans="2:2" s="175" customFormat="1" x14ac:dyDescent="0.35">
      <c r="B286" s="174"/>
    </row>
    <row r="287" spans="2:2" s="175" customFormat="1" x14ac:dyDescent="0.35">
      <c r="B287" s="174"/>
    </row>
    <row r="288" spans="2:2" s="175" customFormat="1" x14ac:dyDescent="0.35">
      <c r="B288" s="174"/>
    </row>
    <row r="289" spans="2:2" s="175" customFormat="1" x14ac:dyDescent="0.35">
      <c r="B289" s="174"/>
    </row>
    <row r="290" spans="2:2" s="175" customFormat="1" x14ac:dyDescent="0.35">
      <c r="B290" s="174"/>
    </row>
    <row r="291" spans="2:2" s="175" customFormat="1" x14ac:dyDescent="0.35">
      <c r="B291" s="174"/>
    </row>
    <row r="292" spans="2:2" s="175" customFormat="1" x14ac:dyDescent="0.35">
      <c r="B292" s="174"/>
    </row>
    <row r="293" spans="2:2" s="175" customFormat="1" x14ac:dyDescent="0.35">
      <c r="B293" s="174"/>
    </row>
    <row r="294" spans="2:2" s="175" customFormat="1" x14ac:dyDescent="0.35">
      <c r="B294" s="174"/>
    </row>
    <row r="295" spans="2:2" s="175" customFormat="1" x14ac:dyDescent="0.35">
      <c r="B295" s="174"/>
    </row>
    <row r="296" spans="2:2" s="175" customFormat="1" x14ac:dyDescent="0.35">
      <c r="B296" s="174"/>
    </row>
    <row r="297" spans="2:2" s="175" customFormat="1" x14ac:dyDescent="0.35">
      <c r="B297" s="174"/>
    </row>
    <row r="298" spans="2:2" s="175" customFormat="1" x14ac:dyDescent="0.35">
      <c r="B298" s="174"/>
    </row>
    <row r="299" spans="2:2" s="175" customFormat="1" x14ac:dyDescent="0.35">
      <c r="B299" s="174"/>
    </row>
    <row r="300" spans="2:2" s="175" customFormat="1" x14ac:dyDescent="0.35">
      <c r="B300" s="174"/>
    </row>
    <row r="301" spans="2:2" s="175" customFormat="1" x14ac:dyDescent="0.35">
      <c r="B301" s="174"/>
    </row>
    <row r="302" spans="2:2" s="175" customFormat="1" x14ac:dyDescent="0.35">
      <c r="B302" s="174"/>
    </row>
    <row r="303" spans="2:2" s="175" customFormat="1" x14ac:dyDescent="0.35">
      <c r="B303" s="174"/>
    </row>
    <row r="304" spans="2:2" s="175" customFormat="1" x14ac:dyDescent="0.35">
      <c r="B304" s="174"/>
    </row>
    <row r="305" spans="2:2" s="175" customFormat="1" x14ac:dyDescent="0.35">
      <c r="B305" s="174"/>
    </row>
    <row r="306" spans="2:2" s="175" customFormat="1" x14ac:dyDescent="0.35">
      <c r="B306" s="174"/>
    </row>
    <row r="307" spans="2:2" s="175" customFormat="1" x14ac:dyDescent="0.35">
      <c r="B307" s="174"/>
    </row>
    <row r="308" spans="2:2" s="175" customFormat="1" x14ac:dyDescent="0.35">
      <c r="B308" s="174"/>
    </row>
    <row r="309" spans="2:2" s="175" customFormat="1" x14ac:dyDescent="0.35">
      <c r="B309" s="174"/>
    </row>
    <row r="310" spans="2:2" s="175" customFormat="1" x14ac:dyDescent="0.35">
      <c r="B310" s="174"/>
    </row>
    <row r="311" spans="2:2" s="175" customFormat="1" x14ac:dyDescent="0.35">
      <c r="B311" s="174"/>
    </row>
    <row r="312" spans="2:2" s="175" customFormat="1" x14ac:dyDescent="0.35">
      <c r="B312" s="174"/>
    </row>
    <row r="313" spans="2:2" s="175" customFormat="1" x14ac:dyDescent="0.35">
      <c r="B313" s="174"/>
    </row>
    <row r="314" spans="2:2" s="175" customFormat="1" x14ac:dyDescent="0.35">
      <c r="B314" s="174"/>
    </row>
    <row r="315" spans="2:2" s="175" customFormat="1" x14ac:dyDescent="0.35">
      <c r="B315" s="174"/>
    </row>
    <row r="316" spans="2:2" s="175" customFormat="1" x14ac:dyDescent="0.35">
      <c r="B316" s="174"/>
    </row>
    <row r="317" spans="2:2" s="175" customFormat="1" x14ac:dyDescent="0.35">
      <c r="B317" s="174"/>
    </row>
    <row r="318" spans="2:2" s="175" customFormat="1" x14ac:dyDescent="0.35">
      <c r="B318" s="174"/>
    </row>
    <row r="319" spans="2:2" s="175" customFormat="1" x14ac:dyDescent="0.35">
      <c r="B319" s="174"/>
    </row>
    <row r="320" spans="2:2" s="175" customFormat="1" x14ac:dyDescent="0.35">
      <c r="B320" s="174"/>
    </row>
    <row r="321" spans="2:2" s="175" customFormat="1" x14ac:dyDescent="0.35">
      <c r="B321" s="174"/>
    </row>
    <row r="322" spans="2:2" s="175" customFormat="1" x14ac:dyDescent="0.35">
      <c r="B322" s="174"/>
    </row>
    <row r="323" spans="2:2" s="175" customFormat="1" x14ac:dyDescent="0.35">
      <c r="B323" s="174"/>
    </row>
    <row r="324" spans="2:2" s="175" customFormat="1" x14ac:dyDescent="0.35">
      <c r="B324" s="174"/>
    </row>
    <row r="325" spans="2:2" s="175" customFormat="1" x14ac:dyDescent="0.35">
      <c r="B325" s="174"/>
    </row>
    <row r="326" spans="2:2" s="175" customFormat="1" x14ac:dyDescent="0.35">
      <c r="B326" s="174"/>
    </row>
    <row r="327" spans="2:2" s="175" customFormat="1" x14ac:dyDescent="0.35">
      <c r="B327" s="174"/>
    </row>
    <row r="328" spans="2:2" s="175" customFormat="1" x14ac:dyDescent="0.35">
      <c r="B328" s="174"/>
    </row>
    <row r="329" spans="2:2" s="175" customFormat="1" x14ac:dyDescent="0.35">
      <c r="B329" s="174"/>
    </row>
    <row r="330" spans="2:2" s="175" customFormat="1" x14ac:dyDescent="0.35">
      <c r="B330" s="174"/>
    </row>
    <row r="331" spans="2:2" s="175" customFormat="1" x14ac:dyDescent="0.35">
      <c r="B331" s="174"/>
    </row>
    <row r="332" spans="2:2" s="175" customFormat="1" x14ac:dyDescent="0.35">
      <c r="B332" s="174"/>
    </row>
    <row r="333" spans="2:2" s="175" customFormat="1" x14ac:dyDescent="0.35">
      <c r="B333" s="174"/>
    </row>
    <row r="334" spans="2:2" s="175" customFormat="1" x14ac:dyDescent="0.35">
      <c r="B334" s="174"/>
    </row>
    <row r="335" spans="2:2" s="175" customFormat="1" x14ac:dyDescent="0.35">
      <c r="B335" s="174"/>
    </row>
    <row r="336" spans="2:2" s="175" customFormat="1" x14ac:dyDescent="0.35">
      <c r="B336" s="174"/>
    </row>
    <row r="337" spans="2:2" s="175" customFormat="1" x14ac:dyDescent="0.35">
      <c r="B337" s="174"/>
    </row>
    <row r="338" spans="2:2" s="175" customFormat="1" x14ac:dyDescent="0.35">
      <c r="B338" s="174"/>
    </row>
    <row r="339" spans="2:2" s="175" customFormat="1" x14ac:dyDescent="0.35">
      <c r="B339" s="174"/>
    </row>
    <row r="340" spans="2:2" s="175" customFormat="1" x14ac:dyDescent="0.35">
      <c r="B340" s="174"/>
    </row>
    <row r="341" spans="2:2" s="175" customFormat="1" x14ac:dyDescent="0.35">
      <c r="B341" s="174"/>
    </row>
    <row r="342" spans="2:2" s="175" customFormat="1" x14ac:dyDescent="0.35">
      <c r="B342" s="174"/>
    </row>
    <row r="343" spans="2:2" s="175" customFormat="1" x14ac:dyDescent="0.35">
      <c r="B343" s="174"/>
    </row>
    <row r="344" spans="2:2" s="175" customFormat="1" x14ac:dyDescent="0.35">
      <c r="B344" s="174"/>
    </row>
    <row r="345" spans="2:2" s="175" customFormat="1" x14ac:dyDescent="0.35">
      <c r="B345" s="174"/>
    </row>
    <row r="346" spans="2:2" s="175" customFormat="1" x14ac:dyDescent="0.35">
      <c r="B346" s="174"/>
    </row>
    <row r="347" spans="2:2" s="175" customFormat="1" x14ac:dyDescent="0.35">
      <c r="B347" s="174"/>
    </row>
    <row r="348" spans="2:2" s="175" customFormat="1" x14ac:dyDescent="0.35">
      <c r="B348" s="174"/>
    </row>
    <row r="349" spans="2:2" s="175" customFormat="1" x14ac:dyDescent="0.35">
      <c r="B349" s="174"/>
    </row>
    <row r="350" spans="2:2" s="175" customFormat="1" x14ac:dyDescent="0.35">
      <c r="B350" s="174"/>
    </row>
    <row r="351" spans="2:2" s="175" customFormat="1" x14ac:dyDescent="0.35">
      <c r="B351" s="174"/>
    </row>
    <row r="352" spans="2:2" s="175" customFormat="1" x14ac:dyDescent="0.35">
      <c r="B352" s="174"/>
    </row>
    <row r="353" spans="2:2" s="175" customFormat="1" x14ac:dyDescent="0.35">
      <c r="B353" s="174"/>
    </row>
    <row r="354" spans="2:2" s="175" customFormat="1" x14ac:dyDescent="0.35">
      <c r="B354" s="174"/>
    </row>
    <row r="355" spans="2:2" s="175" customFormat="1" x14ac:dyDescent="0.35">
      <c r="B355" s="174"/>
    </row>
    <row r="356" spans="2:2" s="175" customFormat="1" x14ac:dyDescent="0.35">
      <c r="B356" s="174"/>
    </row>
    <row r="357" spans="2:2" s="175" customFormat="1" x14ac:dyDescent="0.35">
      <c r="B357" s="174"/>
    </row>
    <row r="358" spans="2:2" s="175" customFormat="1" x14ac:dyDescent="0.35">
      <c r="B358" s="174"/>
    </row>
    <row r="359" spans="2:2" s="175" customFormat="1" x14ac:dyDescent="0.35">
      <c r="B359" s="174"/>
    </row>
    <row r="360" spans="2:2" s="175" customFormat="1" x14ac:dyDescent="0.35">
      <c r="B360" s="174"/>
    </row>
    <row r="361" spans="2:2" s="175" customFormat="1" x14ac:dyDescent="0.35">
      <c r="B361" s="174"/>
    </row>
    <row r="362" spans="2:2" s="175" customFormat="1" x14ac:dyDescent="0.35">
      <c r="B362" s="174"/>
    </row>
    <row r="363" spans="2:2" s="175" customFormat="1" x14ac:dyDescent="0.35">
      <c r="B363" s="174"/>
    </row>
    <row r="364" spans="2:2" s="175" customFormat="1" x14ac:dyDescent="0.35">
      <c r="B364" s="174"/>
    </row>
    <row r="365" spans="2:2" s="175" customFormat="1" x14ac:dyDescent="0.35">
      <c r="B365" s="174"/>
    </row>
    <row r="366" spans="2:2" s="175" customFormat="1" x14ac:dyDescent="0.35">
      <c r="B366" s="174"/>
    </row>
    <row r="367" spans="2:2" s="175" customFormat="1" x14ac:dyDescent="0.35">
      <c r="B367" s="174"/>
    </row>
    <row r="368" spans="2:2" s="175" customFormat="1" x14ac:dyDescent="0.35">
      <c r="B368" s="174"/>
    </row>
    <row r="369" spans="2:2" s="175" customFormat="1" x14ac:dyDescent="0.35">
      <c r="B369" s="174"/>
    </row>
    <row r="370" spans="2:2" s="175" customFormat="1" x14ac:dyDescent="0.35">
      <c r="B370" s="174"/>
    </row>
    <row r="371" spans="2:2" s="175" customFormat="1" x14ac:dyDescent="0.35">
      <c r="B371" s="174"/>
    </row>
    <row r="372" spans="2:2" s="175" customFormat="1" x14ac:dyDescent="0.35">
      <c r="B372" s="174"/>
    </row>
    <row r="373" spans="2:2" s="175" customFormat="1" x14ac:dyDescent="0.35">
      <c r="B373" s="174"/>
    </row>
    <row r="374" spans="2:2" s="175" customFormat="1" x14ac:dyDescent="0.35">
      <c r="B374" s="174"/>
    </row>
    <row r="375" spans="2:2" s="175" customFormat="1" x14ac:dyDescent="0.35">
      <c r="B375" s="174"/>
    </row>
    <row r="376" spans="2:2" s="175" customFormat="1" x14ac:dyDescent="0.35">
      <c r="B376" s="174"/>
    </row>
    <row r="377" spans="2:2" s="175" customFormat="1" x14ac:dyDescent="0.35">
      <c r="B377" s="174"/>
    </row>
    <row r="378" spans="2:2" s="175" customFormat="1" x14ac:dyDescent="0.35">
      <c r="B378" s="174"/>
    </row>
    <row r="379" spans="2:2" s="175" customFormat="1" x14ac:dyDescent="0.35">
      <c r="B379" s="174"/>
    </row>
    <row r="380" spans="2:2" s="175" customFormat="1" x14ac:dyDescent="0.35">
      <c r="B380" s="174"/>
    </row>
    <row r="381" spans="2:2" s="175" customFormat="1" x14ac:dyDescent="0.35">
      <c r="B381" s="174"/>
    </row>
    <row r="382" spans="2:2" s="175" customFormat="1" x14ac:dyDescent="0.35">
      <c r="B382" s="174"/>
    </row>
    <row r="383" spans="2:2" s="175" customFormat="1" x14ac:dyDescent="0.35">
      <c r="B383" s="174"/>
    </row>
    <row r="384" spans="2:2" s="175" customFormat="1" x14ac:dyDescent="0.35">
      <c r="B384" s="174"/>
    </row>
    <row r="385" spans="2:2" s="175" customFormat="1" x14ac:dyDescent="0.35">
      <c r="B385" s="174"/>
    </row>
    <row r="386" spans="2:2" s="175" customFormat="1" x14ac:dyDescent="0.35">
      <c r="B386" s="174"/>
    </row>
    <row r="387" spans="2:2" s="175" customFormat="1" x14ac:dyDescent="0.35">
      <c r="B387" s="174"/>
    </row>
    <row r="388" spans="2:2" s="175" customFormat="1" x14ac:dyDescent="0.35">
      <c r="B388" s="174"/>
    </row>
    <row r="389" spans="2:2" s="175" customFormat="1" x14ac:dyDescent="0.35">
      <c r="B389" s="174"/>
    </row>
    <row r="390" spans="2:2" s="175" customFormat="1" x14ac:dyDescent="0.35">
      <c r="B390" s="174"/>
    </row>
    <row r="391" spans="2:2" s="175" customFormat="1" x14ac:dyDescent="0.35">
      <c r="B391" s="174"/>
    </row>
    <row r="392" spans="2:2" s="175" customFormat="1" x14ac:dyDescent="0.35">
      <c r="B392" s="174"/>
    </row>
    <row r="393" spans="2:2" s="175" customFormat="1" x14ac:dyDescent="0.35">
      <c r="B393" s="174"/>
    </row>
    <row r="394" spans="2:2" s="175" customFormat="1" x14ac:dyDescent="0.35">
      <c r="B394" s="174"/>
    </row>
    <row r="395" spans="2:2" s="175" customFormat="1" x14ac:dyDescent="0.35">
      <c r="B395" s="174"/>
    </row>
    <row r="396" spans="2:2" s="175" customFormat="1" x14ac:dyDescent="0.35">
      <c r="B396" s="174"/>
    </row>
    <row r="397" spans="2:2" s="175" customFormat="1" x14ac:dyDescent="0.35">
      <c r="B397" s="174"/>
    </row>
    <row r="398" spans="2:2" s="175" customFormat="1" x14ac:dyDescent="0.35">
      <c r="B398" s="174"/>
    </row>
    <row r="399" spans="2:2" s="175" customFormat="1" x14ac:dyDescent="0.35">
      <c r="B399" s="174"/>
    </row>
    <row r="400" spans="2:2" s="175" customFormat="1" x14ac:dyDescent="0.35">
      <c r="B400" s="174"/>
    </row>
    <row r="401" spans="2:2" s="175" customFormat="1" x14ac:dyDescent="0.35">
      <c r="B401" s="174"/>
    </row>
    <row r="402" spans="2:2" s="175" customFormat="1" x14ac:dyDescent="0.35">
      <c r="B402" s="174"/>
    </row>
    <row r="403" spans="2:2" s="175" customFormat="1" x14ac:dyDescent="0.35">
      <c r="B403" s="174"/>
    </row>
    <row r="404" spans="2:2" s="175" customFormat="1" x14ac:dyDescent="0.35">
      <c r="B404" s="174"/>
    </row>
    <row r="405" spans="2:2" s="175" customFormat="1" x14ac:dyDescent="0.35">
      <c r="B405" s="174"/>
    </row>
    <row r="406" spans="2:2" s="175" customFormat="1" x14ac:dyDescent="0.35">
      <c r="B406" s="174"/>
    </row>
    <row r="407" spans="2:2" s="175" customFormat="1" x14ac:dyDescent="0.35">
      <c r="B407" s="174"/>
    </row>
    <row r="408" spans="2:2" s="175" customFormat="1" x14ac:dyDescent="0.35">
      <c r="B408" s="174"/>
    </row>
    <row r="409" spans="2:2" s="175" customFormat="1" x14ac:dyDescent="0.35">
      <c r="B409" s="174"/>
    </row>
    <row r="410" spans="2:2" s="175" customFormat="1" x14ac:dyDescent="0.35">
      <c r="B410" s="174"/>
    </row>
    <row r="411" spans="2:2" s="175" customFormat="1" x14ac:dyDescent="0.35">
      <c r="B411" s="174"/>
    </row>
    <row r="412" spans="2:2" s="175" customFormat="1" x14ac:dyDescent="0.35">
      <c r="B412" s="174"/>
    </row>
    <row r="413" spans="2:2" s="175" customFormat="1" x14ac:dyDescent="0.35">
      <c r="B413" s="174"/>
    </row>
    <row r="414" spans="2:2" s="175" customFormat="1" x14ac:dyDescent="0.35">
      <c r="B414" s="174"/>
    </row>
    <row r="415" spans="2:2" s="175" customFormat="1" x14ac:dyDescent="0.35">
      <c r="B415" s="174"/>
    </row>
    <row r="416" spans="2:2" s="175" customFormat="1" x14ac:dyDescent="0.35">
      <c r="B416" s="174"/>
    </row>
    <row r="417" spans="2:2" s="175" customFormat="1" x14ac:dyDescent="0.35">
      <c r="B417" s="174"/>
    </row>
    <row r="418" spans="2:2" s="175" customFormat="1" x14ac:dyDescent="0.35">
      <c r="B418" s="174"/>
    </row>
    <row r="419" spans="2:2" s="175" customFormat="1" x14ac:dyDescent="0.35">
      <c r="B419" s="174"/>
    </row>
    <row r="420" spans="2:2" s="175" customFormat="1" x14ac:dyDescent="0.35">
      <c r="B420" s="174"/>
    </row>
    <row r="421" spans="2:2" s="175" customFormat="1" x14ac:dyDescent="0.35">
      <c r="B421" s="174"/>
    </row>
    <row r="422" spans="2:2" s="175" customFormat="1" x14ac:dyDescent="0.35">
      <c r="B422" s="174"/>
    </row>
    <row r="423" spans="2:2" s="175" customFormat="1" x14ac:dyDescent="0.35">
      <c r="B423" s="174"/>
    </row>
    <row r="424" spans="2:2" s="175" customFormat="1" x14ac:dyDescent="0.35">
      <c r="B424" s="174"/>
    </row>
    <row r="425" spans="2:2" s="175" customFormat="1" x14ac:dyDescent="0.35">
      <c r="B425" s="174"/>
    </row>
    <row r="426" spans="2:2" s="175" customFormat="1" x14ac:dyDescent="0.35">
      <c r="B426" s="174"/>
    </row>
    <row r="427" spans="2:2" s="175" customFormat="1" x14ac:dyDescent="0.35">
      <c r="B427" s="174"/>
    </row>
    <row r="428" spans="2:2" s="175" customFormat="1" x14ac:dyDescent="0.35">
      <c r="B428" s="174"/>
    </row>
    <row r="429" spans="2:2" s="175" customFormat="1" x14ac:dyDescent="0.35">
      <c r="B429" s="174"/>
    </row>
    <row r="430" spans="2:2" s="175" customFormat="1" x14ac:dyDescent="0.35">
      <c r="B430" s="174"/>
    </row>
    <row r="431" spans="2:2" s="175" customFormat="1" x14ac:dyDescent="0.35">
      <c r="B431" s="174"/>
    </row>
    <row r="432" spans="2:2" s="175" customFormat="1" x14ac:dyDescent="0.35">
      <c r="B432" s="174"/>
    </row>
    <row r="433" spans="2:2" s="175" customFormat="1" x14ac:dyDescent="0.35">
      <c r="B433" s="174"/>
    </row>
    <row r="434" spans="2:2" s="175" customFormat="1" x14ac:dyDescent="0.35">
      <c r="B434" s="174"/>
    </row>
    <row r="435" spans="2:2" s="175" customFormat="1" x14ac:dyDescent="0.35">
      <c r="B435" s="174"/>
    </row>
    <row r="436" spans="2:2" s="175" customFormat="1" x14ac:dyDescent="0.35">
      <c r="B436" s="174"/>
    </row>
    <row r="437" spans="2:2" s="175" customFormat="1" x14ac:dyDescent="0.35">
      <c r="B437" s="174"/>
    </row>
    <row r="438" spans="2:2" s="175" customFormat="1" x14ac:dyDescent="0.35">
      <c r="B438" s="174"/>
    </row>
    <row r="439" spans="2:2" s="175" customFormat="1" x14ac:dyDescent="0.35">
      <c r="B439" s="174"/>
    </row>
    <row r="440" spans="2:2" s="175" customFormat="1" x14ac:dyDescent="0.35">
      <c r="B440" s="174"/>
    </row>
    <row r="441" spans="2:2" s="175" customFormat="1" x14ac:dyDescent="0.35">
      <c r="B441" s="174"/>
    </row>
    <row r="442" spans="2:2" s="175" customFormat="1" x14ac:dyDescent="0.35">
      <c r="B442" s="174"/>
    </row>
    <row r="443" spans="2:2" s="175" customFormat="1" x14ac:dyDescent="0.35">
      <c r="B443" s="174"/>
    </row>
    <row r="444" spans="2:2" s="175" customFormat="1" x14ac:dyDescent="0.35">
      <c r="B444" s="174"/>
    </row>
    <row r="445" spans="2:2" s="175" customFormat="1" x14ac:dyDescent="0.35">
      <c r="B445" s="174"/>
    </row>
    <row r="446" spans="2:2" s="175" customFormat="1" x14ac:dyDescent="0.35">
      <c r="B446" s="174"/>
    </row>
    <row r="447" spans="2:2" s="175" customFormat="1" x14ac:dyDescent="0.35">
      <c r="B447" s="174"/>
    </row>
    <row r="448" spans="2:2" s="175" customFormat="1" x14ac:dyDescent="0.35">
      <c r="B448" s="174"/>
    </row>
    <row r="449" spans="2:2" s="175" customFormat="1" x14ac:dyDescent="0.35">
      <c r="B449" s="174"/>
    </row>
    <row r="450" spans="2:2" s="175" customFormat="1" x14ac:dyDescent="0.35">
      <c r="B450" s="174"/>
    </row>
    <row r="451" spans="2:2" s="175" customFormat="1" x14ac:dyDescent="0.35">
      <c r="B451" s="174"/>
    </row>
    <row r="452" spans="2:2" s="175" customFormat="1" x14ac:dyDescent="0.35">
      <c r="B452" s="174"/>
    </row>
    <row r="453" spans="2:2" s="175" customFormat="1" x14ac:dyDescent="0.35">
      <c r="B453" s="174"/>
    </row>
    <row r="454" spans="2:2" s="175" customFormat="1" x14ac:dyDescent="0.35">
      <c r="B454" s="174"/>
    </row>
    <row r="455" spans="2:2" s="175" customFormat="1" x14ac:dyDescent="0.35">
      <c r="B455" s="174"/>
    </row>
    <row r="456" spans="2:2" s="175" customFormat="1" x14ac:dyDescent="0.35">
      <c r="B456" s="174"/>
    </row>
    <row r="457" spans="2:2" s="175" customFormat="1" x14ac:dyDescent="0.35">
      <c r="B457" s="174"/>
    </row>
    <row r="458" spans="2:2" s="175" customFormat="1" x14ac:dyDescent="0.35">
      <c r="B458" s="174"/>
    </row>
    <row r="459" spans="2:2" s="175" customFormat="1" x14ac:dyDescent="0.35">
      <c r="B459" s="174"/>
    </row>
    <row r="460" spans="2:2" s="175" customFormat="1" x14ac:dyDescent="0.35">
      <c r="B460" s="174"/>
    </row>
    <row r="461" spans="2:2" s="175" customFormat="1" x14ac:dyDescent="0.35">
      <c r="B461" s="174"/>
    </row>
    <row r="462" spans="2:2" s="175" customFormat="1" x14ac:dyDescent="0.35">
      <c r="B462" s="174"/>
    </row>
    <row r="463" spans="2:2" s="175" customFormat="1" x14ac:dyDescent="0.35">
      <c r="B463" s="174"/>
    </row>
    <row r="464" spans="2:2" s="175" customFormat="1" x14ac:dyDescent="0.35">
      <c r="B464" s="174"/>
    </row>
    <row r="465" spans="2:2" s="175" customFormat="1" x14ac:dyDescent="0.35">
      <c r="B465" s="174"/>
    </row>
    <row r="466" spans="2:2" s="175" customFormat="1" x14ac:dyDescent="0.35">
      <c r="B466" s="174"/>
    </row>
    <row r="467" spans="2:2" s="175" customFormat="1" x14ac:dyDescent="0.35">
      <c r="B467" s="174"/>
    </row>
    <row r="468" spans="2:2" s="175" customFormat="1" x14ac:dyDescent="0.35">
      <c r="B468" s="174"/>
    </row>
    <row r="469" spans="2:2" s="175" customFormat="1" x14ac:dyDescent="0.35">
      <c r="B469" s="174"/>
    </row>
    <row r="470" spans="2:2" s="175" customFormat="1" x14ac:dyDescent="0.35">
      <c r="B470" s="174"/>
    </row>
    <row r="471" spans="2:2" s="175" customFormat="1" x14ac:dyDescent="0.35">
      <c r="B471" s="174"/>
    </row>
    <row r="472" spans="2:2" s="175" customFormat="1" x14ac:dyDescent="0.35">
      <c r="B472" s="174"/>
    </row>
    <row r="473" spans="2:2" s="175" customFormat="1" x14ac:dyDescent="0.35">
      <c r="B473" s="174"/>
    </row>
    <row r="474" spans="2:2" s="175" customFormat="1" x14ac:dyDescent="0.35">
      <c r="B474" s="174"/>
    </row>
    <row r="475" spans="2:2" s="175" customFormat="1" x14ac:dyDescent="0.35">
      <c r="B475" s="174"/>
    </row>
    <row r="476" spans="2:2" s="175" customFormat="1" x14ac:dyDescent="0.35">
      <c r="B476" s="174"/>
    </row>
    <row r="477" spans="2:2" s="175" customFormat="1" x14ac:dyDescent="0.35">
      <c r="B477" s="174"/>
    </row>
    <row r="478" spans="2:2" s="175" customFormat="1" x14ac:dyDescent="0.35">
      <c r="B478" s="174"/>
    </row>
    <row r="479" spans="2:2" s="175" customFormat="1" x14ac:dyDescent="0.35">
      <c r="B479" s="174"/>
    </row>
    <row r="480" spans="2:2" s="175" customFormat="1" x14ac:dyDescent="0.35">
      <c r="B480" s="174"/>
    </row>
    <row r="481" spans="2:2" s="175" customFormat="1" x14ac:dyDescent="0.35">
      <c r="B481" s="174"/>
    </row>
    <row r="482" spans="2:2" s="175" customFormat="1" x14ac:dyDescent="0.35">
      <c r="B482" s="174"/>
    </row>
    <row r="483" spans="2:2" s="175" customFormat="1" x14ac:dyDescent="0.35">
      <c r="B483" s="174"/>
    </row>
    <row r="484" spans="2:2" s="175" customFormat="1" x14ac:dyDescent="0.35">
      <c r="B484" s="174"/>
    </row>
    <row r="485" spans="2:2" s="175" customFormat="1" x14ac:dyDescent="0.35">
      <c r="B485" s="174"/>
    </row>
    <row r="486" spans="2:2" s="175" customFormat="1" x14ac:dyDescent="0.35">
      <c r="B486" s="174"/>
    </row>
    <row r="487" spans="2:2" s="175" customFormat="1" x14ac:dyDescent="0.35">
      <c r="B487" s="174"/>
    </row>
    <row r="488" spans="2:2" s="175" customFormat="1" x14ac:dyDescent="0.35">
      <c r="B488" s="174"/>
    </row>
    <row r="489" spans="2:2" s="175" customFormat="1" x14ac:dyDescent="0.35">
      <c r="B489" s="174"/>
    </row>
    <row r="490" spans="2:2" s="175" customFormat="1" x14ac:dyDescent="0.35">
      <c r="B490" s="174"/>
    </row>
    <row r="491" spans="2:2" s="175" customFormat="1" x14ac:dyDescent="0.35">
      <c r="B491" s="174"/>
    </row>
    <row r="492" spans="2:2" s="175" customFormat="1" x14ac:dyDescent="0.35">
      <c r="B492" s="174"/>
    </row>
    <row r="493" spans="2:2" s="175" customFormat="1" x14ac:dyDescent="0.35">
      <c r="B493" s="174"/>
    </row>
    <row r="494" spans="2:2" s="175" customFormat="1" x14ac:dyDescent="0.35">
      <c r="B494" s="174"/>
    </row>
    <row r="495" spans="2:2" s="175" customFormat="1" x14ac:dyDescent="0.35">
      <c r="B495" s="174"/>
    </row>
    <row r="496" spans="2:2" s="175" customFormat="1" x14ac:dyDescent="0.35">
      <c r="B496" s="174"/>
    </row>
    <row r="497" spans="2:2" s="175" customFormat="1" x14ac:dyDescent="0.35">
      <c r="B497" s="174"/>
    </row>
    <row r="498" spans="2:2" s="175" customFormat="1" x14ac:dyDescent="0.35">
      <c r="B498" s="174"/>
    </row>
    <row r="499" spans="2:2" s="175" customFormat="1" x14ac:dyDescent="0.35">
      <c r="B499" s="174"/>
    </row>
    <row r="500" spans="2:2" s="175" customFormat="1" x14ac:dyDescent="0.35">
      <c r="B500" s="174"/>
    </row>
    <row r="501" spans="2:2" s="175" customFormat="1" x14ac:dyDescent="0.35">
      <c r="B501" s="174"/>
    </row>
    <row r="502" spans="2:2" s="175" customFormat="1" x14ac:dyDescent="0.35">
      <c r="B502" s="174"/>
    </row>
    <row r="503" spans="2:2" s="175" customFormat="1" x14ac:dyDescent="0.35">
      <c r="B503" s="174"/>
    </row>
    <row r="504" spans="2:2" s="175" customFormat="1" x14ac:dyDescent="0.35">
      <c r="B504" s="174"/>
    </row>
    <row r="505" spans="2:2" s="175" customFormat="1" x14ac:dyDescent="0.35">
      <c r="B505" s="174"/>
    </row>
    <row r="506" spans="2:2" s="175" customFormat="1" x14ac:dyDescent="0.35">
      <c r="B506" s="174"/>
    </row>
    <row r="507" spans="2:2" s="175" customFormat="1" x14ac:dyDescent="0.35">
      <c r="B507" s="174"/>
    </row>
    <row r="508" spans="2:2" s="175" customFormat="1" x14ac:dyDescent="0.35">
      <c r="B508" s="174"/>
    </row>
    <row r="509" spans="2:2" s="175" customFormat="1" x14ac:dyDescent="0.35">
      <c r="B509" s="174"/>
    </row>
    <row r="510" spans="2:2" s="175" customFormat="1" x14ac:dyDescent="0.35">
      <c r="B510" s="174"/>
    </row>
    <row r="511" spans="2:2" s="175" customFormat="1" x14ac:dyDescent="0.35">
      <c r="B511" s="174"/>
    </row>
    <row r="512" spans="2:2" s="175" customFormat="1" x14ac:dyDescent="0.35">
      <c r="B512" s="174"/>
    </row>
    <row r="513" spans="2:2" s="175" customFormat="1" x14ac:dyDescent="0.35">
      <c r="B513" s="174"/>
    </row>
    <row r="514" spans="2:2" s="175" customFormat="1" x14ac:dyDescent="0.35">
      <c r="B514" s="174"/>
    </row>
    <row r="515" spans="2:2" s="175" customFormat="1" x14ac:dyDescent="0.35">
      <c r="B515" s="174"/>
    </row>
    <row r="516" spans="2:2" s="175" customFormat="1" x14ac:dyDescent="0.35">
      <c r="B516" s="174"/>
    </row>
    <row r="517" spans="2:2" s="175" customFormat="1" x14ac:dyDescent="0.35">
      <c r="B517" s="174"/>
    </row>
    <row r="518" spans="2:2" s="175" customFormat="1" x14ac:dyDescent="0.35">
      <c r="B518" s="174"/>
    </row>
    <row r="519" spans="2:2" s="175" customFormat="1" x14ac:dyDescent="0.35">
      <c r="B519" s="174"/>
    </row>
    <row r="520" spans="2:2" s="175" customFormat="1" x14ac:dyDescent="0.35">
      <c r="B520" s="174"/>
    </row>
    <row r="521" spans="2:2" s="175" customFormat="1" x14ac:dyDescent="0.35">
      <c r="B521" s="174"/>
    </row>
    <row r="522" spans="2:2" s="175" customFormat="1" x14ac:dyDescent="0.35">
      <c r="B522" s="174"/>
    </row>
    <row r="523" spans="2:2" s="175" customFormat="1" x14ac:dyDescent="0.35">
      <c r="B523" s="174"/>
    </row>
    <row r="524" spans="2:2" s="175" customFormat="1" x14ac:dyDescent="0.35">
      <c r="B524" s="174"/>
    </row>
    <row r="525" spans="2:2" s="175" customFormat="1" x14ac:dyDescent="0.35">
      <c r="B525" s="174"/>
    </row>
    <row r="526" spans="2:2" s="175" customFormat="1" x14ac:dyDescent="0.35">
      <c r="B526" s="174"/>
    </row>
    <row r="527" spans="2:2" s="175" customFormat="1" x14ac:dyDescent="0.35">
      <c r="B527" s="174"/>
    </row>
    <row r="528" spans="2:2" s="175" customFormat="1" x14ac:dyDescent="0.35">
      <c r="B528" s="174"/>
    </row>
    <row r="529" spans="2:2" s="175" customFormat="1" x14ac:dyDescent="0.35">
      <c r="B529" s="174"/>
    </row>
    <row r="530" spans="2:2" s="175" customFormat="1" x14ac:dyDescent="0.35">
      <c r="B530" s="174"/>
    </row>
    <row r="531" spans="2:2" s="175" customFormat="1" x14ac:dyDescent="0.35">
      <c r="B531" s="174"/>
    </row>
    <row r="532" spans="2:2" s="175" customFormat="1" x14ac:dyDescent="0.35">
      <c r="B532" s="174"/>
    </row>
    <row r="533" spans="2:2" s="175" customFormat="1" x14ac:dyDescent="0.35">
      <c r="B533" s="174"/>
    </row>
    <row r="534" spans="2:2" s="175" customFormat="1" x14ac:dyDescent="0.35">
      <c r="B534" s="174"/>
    </row>
    <row r="535" spans="2:2" s="175" customFormat="1" x14ac:dyDescent="0.35">
      <c r="B535" s="174"/>
    </row>
    <row r="536" spans="2:2" s="175" customFormat="1" x14ac:dyDescent="0.35">
      <c r="B536" s="174"/>
    </row>
    <row r="537" spans="2:2" s="175" customFormat="1" x14ac:dyDescent="0.35">
      <c r="B537" s="174"/>
    </row>
    <row r="538" spans="2:2" s="175" customFormat="1" x14ac:dyDescent="0.35">
      <c r="B538" s="174"/>
    </row>
    <row r="539" spans="2:2" s="175" customFormat="1" x14ac:dyDescent="0.35">
      <c r="B539" s="174"/>
    </row>
    <row r="540" spans="2:2" s="175" customFormat="1" x14ac:dyDescent="0.35">
      <c r="B540" s="174"/>
    </row>
    <row r="541" spans="2:2" s="175" customFormat="1" x14ac:dyDescent="0.35">
      <c r="B541" s="174"/>
    </row>
    <row r="542" spans="2:2" s="175" customFormat="1" x14ac:dyDescent="0.35">
      <c r="B542" s="174"/>
    </row>
    <row r="543" spans="2:2" s="175" customFormat="1" x14ac:dyDescent="0.35">
      <c r="B543" s="174"/>
    </row>
    <row r="544" spans="2:2" s="175" customFormat="1" x14ac:dyDescent="0.35">
      <c r="B544" s="174"/>
    </row>
    <row r="545" spans="2:2" s="175" customFormat="1" x14ac:dyDescent="0.35">
      <c r="B545" s="174"/>
    </row>
    <row r="546" spans="2:2" s="175" customFormat="1" x14ac:dyDescent="0.35">
      <c r="B546" s="174"/>
    </row>
    <row r="547" spans="2:2" s="175" customFormat="1" x14ac:dyDescent="0.35">
      <c r="B547" s="174"/>
    </row>
    <row r="548" spans="2:2" s="175" customFormat="1" x14ac:dyDescent="0.35">
      <c r="B548" s="174"/>
    </row>
    <row r="549" spans="2:2" s="175" customFormat="1" x14ac:dyDescent="0.35">
      <c r="B549" s="174"/>
    </row>
    <row r="550" spans="2:2" s="175" customFormat="1" x14ac:dyDescent="0.35">
      <c r="B550" s="174"/>
    </row>
    <row r="551" spans="2:2" s="175" customFormat="1" x14ac:dyDescent="0.35">
      <c r="B551" s="174"/>
    </row>
    <row r="552" spans="2:2" s="175" customFormat="1" x14ac:dyDescent="0.35">
      <c r="B552" s="174"/>
    </row>
    <row r="553" spans="2:2" s="175" customFormat="1" x14ac:dyDescent="0.35">
      <c r="B553" s="174"/>
    </row>
    <row r="554" spans="2:2" s="175" customFormat="1" x14ac:dyDescent="0.35">
      <c r="B554" s="174"/>
    </row>
    <row r="555" spans="2:2" s="175" customFormat="1" x14ac:dyDescent="0.35">
      <c r="B555" s="174"/>
    </row>
    <row r="556" spans="2:2" s="175" customFormat="1" x14ac:dyDescent="0.35">
      <c r="B556" s="174"/>
    </row>
    <row r="557" spans="2:2" s="175" customFormat="1" x14ac:dyDescent="0.35">
      <c r="B557" s="174"/>
    </row>
    <row r="558" spans="2:2" s="175" customFormat="1" x14ac:dyDescent="0.35">
      <c r="B558" s="174"/>
    </row>
    <row r="559" spans="2:2" s="175" customFormat="1" x14ac:dyDescent="0.35">
      <c r="B559" s="174"/>
    </row>
    <row r="560" spans="2:2" s="175" customFormat="1" x14ac:dyDescent="0.35">
      <c r="B560" s="174"/>
    </row>
    <row r="561" spans="2:2" s="175" customFormat="1" x14ac:dyDescent="0.35">
      <c r="B561" s="174"/>
    </row>
    <row r="562" spans="2:2" s="175" customFormat="1" x14ac:dyDescent="0.35">
      <c r="B562" s="174"/>
    </row>
    <row r="563" spans="2:2" s="175" customFormat="1" x14ac:dyDescent="0.35">
      <c r="B563" s="174"/>
    </row>
    <row r="564" spans="2:2" s="175" customFormat="1" x14ac:dyDescent="0.35">
      <c r="B564" s="174"/>
    </row>
    <row r="565" spans="2:2" s="175" customFormat="1" x14ac:dyDescent="0.35">
      <c r="B565" s="174"/>
    </row>
    <row r="566" spans="2:2" s="175" customFormat="1" x14ac:dyDescent="0.35">
      <c r="B566" s="174"/>
    </row>
    <row r="567" spans="2:2" s="175" customFormat="1" x14ac:dyDescent="0.35">
      <c r="B567" s="174"/>
    </row>
    <row r="568" spans="2:2" s="175" customFormat="1" x14ac:dyDescent="0.35">
      <c r="B568" s="174"/>
    </row>
    <row r="569" spans="2:2" s="175" customFormat="1" x14ac:dyDescent="0.35">
      <c r="B569" s="174"/>
    </row>
    <row r="570" spans="2:2" s="175" customFormat="1" x14ac:dyDescent="0.35">
      <c r="B570" s="174"/>
    </row>
    <row r="571" spans="2:2" s="175" customFormat="1" x14ac:dyDescent="0.35">
      <c r="B571" s="174"/>
    </row>
    <row r="572" spans="2:2" s="175" customFormat="1" x14ac:dyDescent="0.35">
      <c r="B572" s="174"/>
    </row>
    <row r="573" spans="2:2" s="175" customFormat="1" x14ac:dyDescent="0.35">
      <c r="B573" s="174"/>
    </row>
    <row r="574" spans="2:2" s="175" customFormat="1" x14ac:dyDescent="0.35">
      <c r="B574" s="174"/>
    </row>
    <row r="575" spans="2:2" s="175" customFormat="1" x14ac:dyDescent="0.35">
      <c r="B575" s="174"/>
    </row>
    <row r="576" spans="2:2" s="175" customFormat="1" x14ac:dyDescent="0.35">
      <c r="B576" s="174"/>
    </row>
    <row r="577" spans="2:2" s="175" customFormat="1" x14ac:dyDescent="0.35">
      <c r="B577" s="174"/>
    </row>
    <row r="578" spans="2:2" s="175" customFormat="1" x14ac:dyDescent="0.35">
      <c r="B578" s="174"/>
    </row>
    <row r="579" spans="2:2" s="175" customFormat="1" x14ac:dyDescent="0.35">
      <c r="B579" s="174"/>
    </row>
    <row r="580" spans="2:2" s="175" customFormat="1" x14ac:dyDescent="0.35">
      <c r="B580" s="174"/>
    </row>
    <row r="581" spans="2:2" s="175" customFormat="1" x14ac:dyDescent="0.35">
      <c r="B581" s="174"/>
    </row>
    <row r="582" spans="2:2" s="175" customFormat="1" x14ac:dyDescent="0.35">
      <c r="B582" s="174"/>
    </row>
    <row r="583" spans="2:2" s="175" customFormat="1" x14ac:dyDescent="0.35">
      <c r="B583" s="174"/>
    </row>
    <row r="584" spans="2:2" s="175" customFormat="1" x14ac:dyDescent="0.35">
      <c r="B584" s="174"/>
    </row>
    <row r="585" spans="2:2" s="175" customFormat="1" x14ac:dyDescent="0.35">
      <c r="B585" s="174"/>
    </row>
    <row r="586" spans="2:2" s="175" customFormat="1" x14ac:dyDescent="0.35">
      <c r="B586" s="174"/>
    </row>
    <row r="587" spans="2:2" s="175" customFormat="1" x14ac:dyDescent="0.35">
      <c r="B587" s="174"/>
    </row>
    <row r="588" spans="2:2" s="175" customFormat="1" x14ac:dyDescent="0.35">
      <c r="B588" s="174"/>
    </row>
    <row r="589" spans="2:2" s="175" customFormat="1" x14ac:dyDescent="0.35">
      <c r="B589" s="174"/>
    </row>
    <row r="590" spans="2:2" s="175" customFormat="1" x14ac:dyDescent="0.35">
      <c r="B590" s="174"/>
    </row>
    <row r="591" spans="2:2" s="175" customFormat="1" x14ac:dyDescent="0.35">
      <c r="B591" s="174"/>
    </row>
    <row r="592" spans="2:2" s="175" customFormat="1" x14ac:dyDescent="0.35">
      <c r="B592" s="174"/>
    </row>
    <row r="593" spans="2:2" s="175" customFormat="1" x14ac:dyDescent="0.35">
      <c r="B593" s="174"/>
    </row>
    <row r="594" spans="2:2" s="175" customFormat="1" x14ac:dyDescent="0.35">
      <c r="B594" s="174"/>
    </row>
    <row r="595" spans="2:2" s="175" customFormat="1" x14ac:dyDescent="0.35">
      <c r="B595" s="174"/>
    </row>
    <row r="596" spans="2:2" s="175" customFormat="1" x14ac:dyDescent="0.35">
      <c r="B596" s="174"/>
    </row>
    <row r="597" spans="2:2" s="175" customFormat="1" x14ac:dyDescent="0.35">
      <c r="B597" s="174"/>
    </row>
    <row r="598" spans="2:2" s="175" customFormat="1" x14ac:dyDescent="0.35">
      <c r="B598" s="174"/>
    </row>
    <row r="599" spans="2:2" s="175" customFormat="1" x14ac:dyDescent="0.35">
      <c r="B599" s="174"/>
    </row>
    <row r="600" spans="2:2" s="175" customFormat="1" x14ac:dyDescent="0.35">
      <c r="B600" s="174"/>
    </row>
    <row r="601" spans="2:2" s="175" customFormat="1" x14ac:dyDescent="0.35">
      <c r="B601" s="174"/>
    </row>
    <row r="602" spans="2:2" s="175" customFormat="1" x14ac:dyDescent="0.35">
      <c r="B602" s="174"/>
    </row>
    <row r="603" spans="2:2" s="175" customFormat="1" x14ac:dyDescent="0.35">
      <c r="B603" s="174"/>
    </row>
    <row r="604" spans="2:2" s="175" customFormat="1" x14ac:dyDescent="0.35">
      <c r="B604" s="174"/>
    </row>
    <row r="605" spans="2:2" s="175" customFormat="1" x14ac:dyDescent="0.35">
      <c r="B605" s="174"/>
    </row>
    <row r="606" spans="2:2" s="175" customFormat="1" x14ac:dyDescent="0.35">
      <c r="B606" s="174"/>
    </row>
    <row r="607" spans="2:2" s="175" customFormat="1" x14ac:dyDescent="0.35">
      <c r="B607" s="174"/>
    </row>
    <row r="608" spans="2:2" s="175" customFormat="1" x14ac:dyDescent="0.35">
      <c r="B608" s="174"/>
    </row>
    <row r="609" spans="2:2" s="175" customFormat="1" x14ac:dyDescent="0.35">
      <c r="B609" s="174"/>
    </row>
    <row r="610" spans="2:2" s="175" customFormat="1" x14ac:dyDescent="0.35">
      <c r="B610" s="174"/>
    </row>
    <row r="611" spans="2:2" s="175" customFormat="1" x14ac:dyDescent="0.35">
      <c r="B611" s="174"/>
    </row>
    <row r="612" spans="2:2" s="175" customFormat="1" x14ac:dyDescent="0.35">
      <c r="B612" s="174"/>
    </row>
    <row r="613" spans="2:2" s="175" customFormat="1" x14ac:dyDescent="0.35">
      <c r="B613" s="174"/>
    </row>
    <row r="614" spans="2:2" s="175" customFormat="1" x14ac:dyDescent="0.35">
      <c r="B614" s="174"/>
    </row>
    <row r="615" spans="2:2" s="175" customFormat="1" x14ac:dyDescent="0.35">
      <c r="B615" s="174"/>
    </row>
    <row r="616" spans="2:2" s="175" customFormat="1" x14ac:dyDescent="0.35">
      <c r="B616" s="174"/>
    </row>
    <row r="617" spans="2:2" s="175" customFormat="1" x14ac:dyDescent="0.35">
      <c r="B617" s="174"/>
    </row>
    <row r="618" spans="2:2" s="175" customFormat="1" x14ac:dyDescent="0.35">
      <c r="B618" s="174"/>
    </row>
    <row r="619" spans="2:2" s="175" customFormat="1" x14ac:dyDescent="0.35">
      <c r="B619" s="174"/>
    </row>
    <row r="620" spans="2:2" s="175" customFormat="1" x14ac:dyDescent="0.35">
      <c r="B620" s="174"/>
    </row>
    <row r="621" spans="2:2" s="175" customFormat="1" x14ac:dyDescent="0.35">
      <c r="B621" s="174"/>
    </row>
    <row r="622" spans="2:2" s="175" customFormat="1" x14ac:dyDescent="0.35">
      <c r="B622" s="174"/>
    </row>
    <row r="623" spans="2:2" s="175" customFormat="1" x14ac:dyDescent="0.35">
      <c r="B623" s="174"/>
    </row>
    <row r="624" spans="2:2" s="175" customFormat="1" x14ac:dyDescent="0.35">
      <c r="B624" s="174"/>
    </row>
    <row r="625" spans="2:2" s="175" customFormat="1" x14ac:dyDescent="0.35">
      <c r="B625" s="174"/>
    </row>
    <row r="626" spans="2:2" s="175" customFormat="1" x14ac:dyDescent="0.35">
      <c r="B626" s="174"/>
    </row>
    <row r="627" spans="2:2" s="175" customFormat="1" x14ac:dyDescent="0.35">
      <c r="B627" s="174"/>
    </row>
    <row r="628" spans="2:2" s="175" customFormat="1" x14ac:dyDescent="0.35">
      <c r="B628" s="174"/>
    </row>
    <row r="629" spans="2:2" s="175" customFormat="1" x14ac:dyDescent="0.35">
      <c r="B629" s="174"/>
    </row>
    <row r="630" spans="2:2" s="175" customFormat="1" x14ac:dyDescent="0.35">
      <c r="B630" s="174"/>
    </row>
    <row r="631" spans="2:2" s="175" customFormat="1" x14ac:dyDescent="0.35">
      <c r="B631" s="174"/>
    </row>
    <row r="632" spans="2:2" s="175" customFormat="1" x14ac:dyDescent="0.35">
      <c r="B632" s="174"/>
    </row>
    <row r="633" spans="2:2" s="175" customFormat="1" x14ac:dyDescent="0.35">
      <c r="B633" s="174"/>
    </row>
    <row r="634" spans="2:2" s="175" customFormat="1" x14ac:dyDescent="0.35">
      <c r="B634" s="174"/>
    </row>
    <row r="635" spans="2:2" s="175" customFormat="1" x14ac:dyDescent="0.35">
      <c r="B635" s="174"/>
    </row>
    <row r="636" spans="2:2" s="175" customFormat="1" x14ac:dyDescent="0.35">
      <c r="B636" s="174"/>
    </row>
    <row r="637" spans="2:2" s="175" customFormat="1" x14ac:dyDescent="0.35">
      <c r="B637" s="174"/>
    </row>
    <row r="638" spans="2:2" s="175" customFormat="1" x14ac:dyDescent="0.35">
      <c r="B638" s="174"/>
    </row>
    <row r="639" spans="2:2" s="175" customFormat="1" x14ac:dyDescent="0.35">
      <c r="B639" s="174"/>
    </row>
    <row r="640" spans="2:2" s="175" customFormat="1" x14ac:dyDescent="0.35">
      <c r="B640" s="174"/>
    </row>
    <row r="641" spans="2:2" s="175" customFormat="1" x14ac:dyDescent="0.35">
      <c r="B641" s="174"/>
    </row>
    <row r="642" spans="2:2" s="175" customFormat="1" x14ac:dyDescent="0.35">
      <c r="B642" s="174"/>
    </row>
    <row r="643" spans="2:2" s="175" customFormat="1" x14ac:dyDescent="0.35">
      <c r="B643" s="174"/>
    </row>
    <row r="644" spans="2:2" s="175" customFormat="1" x14ac:dyDescent="0.35">
      <c r="B644" s="174"/>
    </row>
    <row r="645" spans="2:2" s="175" customFormat="1" x14ac:dyDescent="0.35">
      <c r="B645" s="174"/>
    </row>
    <row r="646" spans="2:2" s="175" customFormat="1" x14ac:dyDescent="0.35">
      <c r="B646" s="174"/>
    </row>
    <row r="647" spans="2:2" s="175" customFormat="1" x14ac:dyDescent="0.35">
      <c r="B647" s="174"/>
    </row>
    <row r="648" spans="2:2" s="175" customFormat="1" x14ac:dyDescent="0.35">
      <c r="B648" s="174"/>
    </row>
    <row r="649" spans="2:2" s="175" customFormat="1" x14ac:dyDescent="0.35">
      <c r="B649" s="174"/>
    </row>
    <row r="650" spans="2:2" s="175" customFormat="1" x14ac:dyDescent="0.35">
      <c r="B650" s="174"/>
    </row>
    <row r="651" spans="2:2" s="175" customFormat="1" x14ac:dyDescent="0.35">
      <c r="B651" s="174"/>
    </row>
    <row r="652" spans="2:2" s="175" customFormat="1" x14ac:dyDescent="0.35">
      <c r="B652" s="174"/>
    </row>
    <row r="653" spans="2:2" s="175" customFormat="1" x14ac:dyDescent="0.35">
      <c r="B653" s="174"/>
    </row>
    <row r="654" spans="2:2" s="175" customFormat="1" x14ac:dyDescent="0.35">
      <c r="B654" s="174"/>
    </row>
    <row r="655" spans="2:2" s="175" customFormat="1" x14ac:dyDescent="0.35">
      <c r="B655" s="174"/>
    </row>
    <row r="656" spans="2:2" s="175" customFormat="1" x14ac:dyDescent="0.35">
      <c r="B656" s="174"/>
    </row>
    <row r="657" spans="2:2" s="175" customFormat="1" x14ac:dyDescent="0.35">
      <c r="B657" s="174"/>
    </row>
    <row r="658" spans="2:2" s="175" customFormat="1" x14ac:dyDescent="0.35">
      <c r="B658" s="174"/>
    </row>
    <row r="659" spans="2:2" s="175" customFormat="1" x14ac:dyDescent="0.35">
      <c r="B659" s="174"/>
    </row>
    <row r="660" spans="2:2" s="175" customFormat="1" x14ac:dyDescent="0.35">
      <c r="B660" s="174"/>
    </row>
    <row r="661" spans="2:2" s="175" customFormat="1" x14ac:dyDescent="0.35">
      <c r="B661" s="174"/>
    </row>
    <row r="662" spans="2:2" s="175" customFormat="1" x14ac:dyDescent="0.35">
      <c r="B662" s="174"/>
    </row>
    <row r="663" spans="2:2" s="175" customFormat="1" x14ac:dyDescent="0.35">
      <c r="B663" s="174"/>
    </row>
    <row r="664" spans="2:2" s="175" customFormat="1" x14ac:dyDescent="0.35">
      <c r="B664" s="174"/>
    </row>
    <row r="665" spans="2:2" s="175" customFormat="1" x14ac:dyDescent="0.35">
      <c r="B665" s="174"/>
    </row>
    <row r="666" spans="2:2" s="175" customFormat="1" x14ac:dyDescent="0.35">
      <c r="B666" s="174"/>
    </row>
    <row r="667" spans="2:2" s="175" customFormat="1" x14ac:dyDescent="0.35">
      <c r="B667" s="174"/>
    </row>
    <row r="668" spans="2:2" s="175" customFormat="1" x14ac:dyDescent="0.35">
      <c r="B668" s="174"/>
    </row>
    <row r="669" spans="2:2" s="175" customFormat="1" x14ac:dyDescent="0.35">
      <c r="B669" s="174"/>
    </row>
    <row r="670" spans="2:2" s="175" customFormat="1" x14ac:dyDescent="0.35">
      <c r="B670" s="174"/>
    </row>
    <row r="671" spans="2:2" s="175" customFormat="1" x14ac:dyDescent="0.35">
      <c r="B671" s="174"/>
    </row>
    <row r="672" spans="2:2" s="175" customFormat="1" x14ac:dyDescent="0.35">
      <c r="B672" s="174"/>
    </row>
    <row r="673" spans="2:2" s="175" customFormat="1" x14ac:dyDescent="0.35">
      <c r="B673" s="174"/>
    </row>
    <row r="674" spans="2:2" s="175" customFormat="1" x14ac:dyDescent="0.35">
      <c r="B674" s="174"/>
    </row>
    <row r="675" spans="2:2" s="175" customFormat="1" x14ac:dyDescent="0.35">
      <c r="B675" s="174"/>
    </row>
    <row r="676" spans="2:2" s="175" customFormat="1" x14ac:dyDescent="0.35">
      <c r="B676" s="174"/>
    </row>
    <row r="677" spans="2:2" s="175" customFormat="1" x14ac:dyDescent="0.35">
      <c r="B677" s="174"/>
    </row>
    <row r="678" spans="2:2" s="175" customFormat="1" x14ac:dyDescent="0.35">
      <c r="B678" s="174"/>
    </row>
    <row r="679" spans="2:2" s="175" customFormat="1" x14ac:dyDescent="0.35">
      <c r="B679" s="174"/>
    </row>
    <row r="680" spans="2:2" s="175" customFormat="1" x14ac:dyDescent="0.35">
      <c r="B680" s="174"/>
    </row>
    <row r="681" spans="2:2" s="175" customFormat="1" x14ac:dyDescent="0.35">
      <c r="B681" s="174"/>
    </row>
    <row r="682" spans="2:2" s="175" customFormat="1" x14ac:dyDescent="0.35">
      <c r="B682" s="174"/>
    </row>
    <row r="683" spans="2:2" s="175" customFormat="1" x14ac:dyDescent="0.35">
      <c r="B683" s="174"/>
    </row>
    <row r="684" spans="2:2" s="175" customFormat="1" x14ac:dyDescent="0.35">
      <c r="B684" s="174"/>
    </row>
    <row r="685" spans="2:2" s="175" customFormat="1" x14ac:dyDescent="0.35">
      <c r="B685" s="174"/>
    </row>
    <row r="686" spans="2:2" s="175" customFormat="1" x14ac:dyDescent="0.35">
      <c r="B686" s="174"/>
    </row>
    <row r="687" spans="2:2" s="175" customFormat="1" x14ac:dyDescent="0.35">
      <c r="B687" s="174"/>
    </row>
    <row r="688" spans="2:2" s="175" customFormat="1" x14ac:dyDescent="0.35">
      <c r="B688" s="174"/>
    </row>
    <row r="689" spans="2:2" s="175" customFormat="1" x14ac:dyDescent="0.35">
      <c r="B689" s="174"/>
    </row>
    <row r="690" spans="2:2" s="175" customFormat="1" x14ac:dyDescent="0.35">
      <c r="B690" s="174"/>
    </row>
    <row r="691" spans="2:2" s="175" customFormat="1" x14ac:dyDescent="0.35">
      <c r="B691" s="174"/>
    </row>
    <row r="692" spans="2:2" s="175" customFormat="1" x14ac:dyDescent="0.35">
      <c r="B692" s="174"/>
    </row>
    <row r="693" spans="2:2" s="175" customFormat="1" x14ac:dyDescent="0.35">
      <c r="B693" s="174"/>
    </row>
    <row r="694" spans="2:2" s="175" customFormat="1" x14ac:dyDescent="0.35">
      <c r="B694" s="174"/>
    </row>
    <row r="695" spans="2:2" s="175" customFormat="1" x14ac:dyDescent="0.35">
      <c r="B695" s="174"/>
    </row>
    <row r="696" spans="2:2" s="175" customFormat="1" x14ac:dyDescent="0.35">
      <c r="B696" s="174"/>
    </row>
    <row r="697" spans="2:2" s="175" customFormat="1" x14ac:dyDescent="0.35">
      <c r="B697" s="174"/>
    </row>
    <row r="698" spans="2:2" s="175" customFormat="1" x14ac:dyDescent="0.35">
      <c r="B698" s="174"/>
    </row>
    <row r="699" spans="2:2" s="175" customFormat="1" x14ac:dyDescent="0.35">
      <c r="B699" s="174"/>
    </row>
    <row r="700" spans="2:2" s="175" customFormat="1" x14ac:dyDescent="0.35">
      <c r="B700" s="174"/>
    </row>
    <row r="701" spans="2:2" s="175" customFormat="1" x14ac:dyDescent="0.35">
      <c r="B701" s="174"/>
    </row>
    <row r="702" spans="2:2" s="175" customFormat="1" x14ac:dyDescent="0.35">
      <c r="B702" s="174"/>
    </row>
    <row r="703" spans="2:2" s="175" customFormat="1" x14ac:dyDescent="0.35">
      <c r="B703" s="174"/>
    </row>
    <row r="704" spans="2:2" s="175" customFormat="1" x14ac:dyDescent="0.35">
      <c r="B704" s="174"/>
    </row>
    <row r="705" spans="2:2" s="175" customFormat="1" x14ac:dyDescent="0.35">
      <c r="B705" s="174"/>
    </row>
    <row r="706" spans="2:2" s="175" customFormat="1" x14ac:dyDescent="0.35">
      <c r="B706" s="174"/>
    </row>
    <row r="707" spans="2:2" s="175" customFormat="1" x14ac:dyDescent="0.35">
      <c r="B707" s="174"/>
    </row>
    <row r="708" spans="2:2" s="175" customFormat="1" x14ac:dyDescent="0.35">
      <c r="B708" s="174"/>
    </row>
    <row r="709" spans="2:2" s="175" customFormat="1" x14ac:dyDescent="0.35">
      <c r="B709" s="174"/>
    </row>
    <row r="710" spans="2:2" s="175" customFormat="1" x14ac:dyDescent="0.35">
      <c r="B710" s="174"/>
    </row>
    <row r="711" spans="2:2" s="175" customFormat="1" x14ac:dyDescent="0.35">
      <c r="B711" s="174"/>
    </row>
    <row r="712" spans="2:2" s="175" customFormat="1" x14ac:dyDescent="0.35">
      <c r="B712" s="174"/>
    </row>
    <row r="713" spans="2:2" s="175" customFormat="1" x14ac:dyDescent="0.35">
      <c r="B713" s="174"/>
    </row>
    <row r="714" spans="2:2" s="175" customFormat="1" x14ac:dyDescent="0.35">
      <c r="B714" s="174"/>
    </row>
    <row r="715" spans="2:2" s="175" customFormat="1" x14ac:dyDescent="0.35">
      <c r="B715" s="174"/>
    </row>
    <row r="716" spans="2:2" s="175" customFormat="1" x14ac:dyDescent="0.35">
      <c r="B716" s="174"/>
    </row>
    <row r="717" spans="2:2" s="175" customFormat="1" x14ac:dyDescent="0.35">
      <c r="B717" s="174"/>
    </row>
    <row r="718" spans="2:2" s="175" customFormat="1" x14ac:dyDescent="0.35">
      <c r="B718" s="174"/>
    </row>
    <row r="719" spans="2:2" s="175" customFormat="1" x14ac:dyDescent="0.35">
      <c r="B719" s="174"/>
    </row>
    <row r="720" spans="2:2" s="175" customFormat="1" x14ac:dyDescent="0.35">
      <c r="B720" s="174"/>
    </row>
    <row r="721" spans="2:2" s="175" customFormat="1" x14ac:dyDescent="0.35">
      <c r="B721" s="174"/>
    </row>
    <row r="722" spans="2:2" s="175" customFormat="1" x14ac:dyDescent="0.35">
      <c r="B722" s="174"/>
    </row>
    <row r="723" spans="2:2" s="175" customFormat="1" x14ac:dyDescent="0.35">
      <c r="B723" s="174"/>
    </row>
    <row r="724" spans="2:2" s="175" customFormat="1" x14ac:dyDescent="0.35">
      <c r="B724" s="174"/>
    </row>
    <row r="725" spans="2:2" s="175" customFormat="1" x14ac:dyDescent="0.35">
      <c r="B725" s="174"/>
    </row>
    <row r="726" spans="2:2" s="175" customFormat="1" x14ac:dyDescent="0.35">
      <c r="B726" s="174"/>
    </row>
    <row r="727" spans="2:2" s="175" customFormat="1" x14ac:dyDescent="0.35">
      <c r="B727" s="174"/>
    </row>
    <row r="728" spans="2:2" s="175" customFormat="1" x14ac:dyDescent="0.35">
      <c r="B728" s="174"/>
    </row>
    <row r="729" spans="2:2" s="175" customFormat="1" x14ac:dyDescent="0.35">
      <c r="B729" s="174"/>
    </row>
    <row r="730" spans="2:2" s="175" customFormat="1" x14ac:dyDescent="0.35">
      <c r="B730" s="174"/>
    </row>
    <row r="731" spans="2:2" s="175" customFormat="1" x14ac:dyDescent="0.35">
      <c r="B731" s="174"/>
    </row>
    <row r="732" spans="2:2" s="175" customFormat="1" x14ac:dyDescent="0.35">
      <c r="B732" s="174"/>
    </row>
    <row r="733" spans="2:2" s="175" customFormat="1" x14ac:dyDescent="0.35">
      <c r="B733" s="174"/>
    </row>
    <row r="734" spans="2:2" s="175" customFormat="1" x14ac:dyDescent="0.35">
      <c r="B734" s="174"/>
    </row>
    <row r="735" spans="2:2" s="175" customFormat="1" x14ac:dyDescent="0.35">
      <c r="B735" s="174"/>
    </row>
    <row r="736" spans="2:2" s="175" customFormat="1" x14ac:dyDescent="0.35">
      <c r="B736" s="174"/>
    </row>
    <row r="737" spans="2:2" s="175" customFormat="1" x14ac:dyDescent="0.35">
      <c r="B737" s="174"/>
    </row>
    <row r="738" spans="2:2" s="175" customFormat="1" x14ac:dyDescent="0.35">
      <c r="B738" s="174"/>
    </row>
    <row r="739" spans="2:2" s="175" customFormat="1" x14ac:dyDescent="0.35">
      <c r="B739" s="174"/>
    </row>
    <row r="740" spans="2:2" s="175" customFormat="1" x14ac:dyDescent="0.35">
      <c r="B740" s="174"/>
    </row>
    <row r="741" spans="2:2" s="175" customFormat="1" x14ac:dyDescent="0.35">
      <c r="B741" s="174"/>
    </row>
    <row r="742" spans="2:2" s="175" customFormat="1" x14ac:dyDescent="0.35">
      <c r="B742" s="174"/>
    </row>
    <row r="743" spans="2:2" s="175" customFormat="1" x14ac:dyDescent="0.35">
      <c r="B743" s="174"/>
    </row>
    <row r="744" spans="2:2" s="175" customFormat="1" x14ac:dyDescent="0.35">
      <c r="B744" s="174"/>
    </row>
    <row r="745" spans="2:2" s="175" customFormat="1" x14ac:dyDescent="0.35">
      <c r="B745" s="174"/>
    </row>
    <row r="746" spans="2:2" s="175" customFormat="1" x14ac:dyDescent="0.35">
      <c r="B746" s="174"/>
    </row>
    <row r="747" spans="2:2" s="175" customFormat="1" x14ac:dyDescent="0.35">
      <c r="B747" s="174"/>
    </row>
    <row r="748" spans="2:2" s="175" customFormat="1" x14ac:dyDescent="0.35">
      <c r="B748" s="174"/>
    </row>
    <row r="749" spans="2:2" s="175" customFormat="1" x14ac:dyDescent="0.35">
      <c r="B749" s="174"/>
    </row>
    <row r="750" spans="2:2" s="175" customFormat="1" x14ac:dyDescent="0.35">
      <c r="B750" s="174"/>
    </row>
    <row r="751" spans="2:2" s="175" customFormat="1" x14ac:dyDescent="0.35">
      <c r="B751" s="174"/>
    </row>
    <row r="752" spans="2:2" s="175" customFormat="1" x14ac:dyDescent="0.35">
      <c r="B752" s="174"/>
    </row>
    <row r="753" spans="2:2" s="175" customFormat="1" x14ac:dyDescent="0.35">
      <c r="B753" s="174"/>
    </row>
    <row r="754" spans="2:2" s="175" customFormat="1" x14ac:dyDescent="0.35">
      <c r="B754" s="174"/>
    </row>
    <row r="755" spans="2:2" s="175" customFormat="1" x14ac:dyDescent="0.35">
      <c r="B755" s="174"/>
    </row>
    <row r="756" spans="2:2" s="175" customFormat="1" x14ac:dyDescent="0.35">
      <c r="B756" s="174"/>
    </row>
    <row r="757" spans="2:2" s="175" customFormat="1" x14ac:dyDescent="0.35">
      <c r="B757" s="174"/>
    </row>
    <row r="758" spans="2:2" s="175" customFormat="1" x14ac:dyDescent="0.35">
      <c r="B758" s="174"/>
    </row>
    <row r="759" spans="2:2" s="175" customFormat="1" x14ac:dyDescent="0.35">
      <c r="B759" s="174"/>
    </row>
    <row r="760" spans="2:2" s="175" customFormat="1" x14ac:dyDescent="0.35">
      <c r="B760" s="174"/>
    </row>
    <row r="761" spans="2:2" s="175" customFormat="1" x14ac:dyDescent="0.35">
      <c r="B761" s="174"/>
    </row>
    <row r="762" spans="2:2" s="175" customFormat="1" x14ac:dyDescent="0.35">
      <c r="B762" s="174"/>
    </row>
    <row r="763" spans="2:2" s="175" customFormat="1" x14ac:dyDescent="0.35">
      <c r="B763" s="174"/>
    </row>
    <row r="764" spans="2:2" s="175" customFormat="1" x14ac:dyDescent="0.35">
      <c r="B764" s="174"/>
    </row>
    <row r="765" spans="2:2" s="175" customFormat="1" x14ac:dyDescent="0.35">
      <c r="B765" s="174"/>
    </row>
    <row r="766" spans="2:2" s="175" customFormat="1" x14ac:dyDescent="0.35">
      <c r="B766" s="174"/>
    </row>
    <row r="767" spans="2:2" s="175" customFormat="1" x14ac:dyDescent="0.35">
      <c r="B767" s="174"/>
    </row>
    <row r="768" spans="2:2" s="175" customFormat="1" x14ac:dyDescent="0.35">
      <c r="B768" s="174"/>
    </row>
    <row r="769" spans="2:2" s="175" customFormat="1" x14ac:dyDescent="0.35">
      <c r="B769" s="174"/>
    </row>
    <row r="770" spans="2:2" s="175" customFormat="1" x14ac:dyDescent="0.35">
      <c r="B770" s="174"/>
    </row>
    <row r="771" spans="2:2" s="175" customFormat="1" x14ac:dyDescent="0.35">
      <c r="B771" s="174"/>
    </row>
    <row r="772" spans="2:2" s="175" customFormat="1" x14ac:dyDescent="0.35">
      <c r="B772" s="174"/>
    </row>
    <row r="773" spans="2:2" s="175" customFormat="1" x14ac:dyDescent="0.35">
      <c r="B773" s="174"/>
    </row>
    <row r="774" spans="2:2" s="175" customFormat="1" x14ac:dyDescent="0.35">
      <c r="B774" s="174"/>
    </row>
    <row r="775" spans="2:2" s="175" customFormat="1" x14ac:dyDescent="0.35">
      <c r="B775" s="174"/>
    </row>
    <row r="776" spans="2:2" s="175" customFormat="1" x14ac:dyDescent="0.35">
      <c r="B776" s="174"/>
    </row>
    <row r="777" spans="2:2" s="175" customFormat="1" x14ac:dyDescent="0.35">
      <c r="B777" s="174"/>
    </row>
    <row r="778" spans="2:2" s="175" customFormat="1" x14ac:dyDescent="0.35">
      <c r="B778" s="174"/>
    </row>
    <row r="779" spans="2:2" s="175" customFormat="1" x14ac:dyDescent="0.35">
      <c r="B779" s="174"/>
    </row>
    <row r="780" spans="2:2" s="175" customFormat="1" x14ac:dyDescent="0.35">
      <c r="B780" s="174"/>
    </row>
    <row r="781" spans="2:2" s="175" customFormat="1" x14ac:dyDescent="0.35">
      <c r="B781" s="174"/>
    </row>
    <row r="782" spans="2:2" s="175" customFormat="1" x14ac:dyDescent="0.35">
      <c r="B782" s="174"/>
    </row>
    <row r="783" spans="2:2" s="175" customFormat="1" x14ac:dyDescent="0.35">
      <c r="B783" s="174"/>
    </row>
    <row r="784" spans="2:2" s="175" customFormat="1" x14ac:dyDescent="0.35">
      <c r="B784" s="174"/>
    </row>
    <row r="785" spans="2:2" s="175" customFormat="1" x14ac:dyDescent="0.35">
      <c r="B785" s="174"/>
    </row>
    <row r="786" spans="2:2" s="175" customFormat="1" x14ac:dyDescent="0.35">
      <c r="B786" s="174"/>
    </row>
    <row r="787" spans="2:2" s="175" customFormat="1" x14ac:dyDescent="0.35">
      <c r="B787" s="174"/>
    </row>
    <row r="788" spans="2:2" s="175" customFormat="1" x14ac:dyDescent="0.35">
      <c r="B788" s="174"/>
    </row>
    <row r="789" spans="2:2" s="175" customFormat="1" x14ac:dyDescent="0.35">
      <c r="B789" s="174"/>
    </row>
    <row r="790" spans="2:2" s="175" customFormat="1" x14ac:dyDescent="0.35">
      <c r="B790" s="174"/>
    </row>
    <row r="791" spans="2:2" s="175" customFormat="1" x14ac:dyDescent="0.35">
      <c r="B791" s="174"/>
    </row>
    <row r="792" spans="2:2" s="175" customFormat="1" x14ac:dyDescent="0.35">
      <c r="B792" s="174"/>
    </row>
    <row r="793" spans="2:2" s="175" customFormat="1" x14ac:dyDescent="0.35">
      <c r="B793" s="174"/>
    </row>
    <row r="794" spans="2:2" s="175" customFormat="1" x14ac:dyDescent="0.35">
      <c r="B794" s="174"/>
    </row>
    <row r="795" spans="2:2" s="175" customFormat="1" x14ac:dyDescent="0.35">
      <c r="B795" s="174"/>
    </row>
    <row r="796" spans="2:2" s="175" customFormat="1" x14ac:dyDescent="0.35">
      <c r="B796" s="174"/>
    </row>
    <row r="797" spans="2:2" s="175" customFormat="1" x14ac:dyDescent="0.35">
      <c r="B797" s="174"/>
    </row>
    <row r="798" spans="2:2" s="175" customFormat="1" x14ac:dyDescent="0.35">
      <c r="B798" s="174"/>
    </row>
    <row r="799" spans="2:2" s="175" customFormat="1" x14ac:dyDescent="0.35">
      <c r="B799" s="174"/>
    </row>
    <row r="800" spans="2:2" s="175" customFormat="1" x14ac:dyDescent="0.35">
      <c r="B800" s="174"/>
    </row>
    <row r="801" spans="2:2" s="175" customFormat="1" x14ac:dyDescent="0.35">
      <c r="B801" s="174"/>
    </row>
    <row r="802" spans="2:2" s="175" customFormat="1" x14ac:dyDescent="0.35">
      <c r="B802" s="174"/>
    </row>
    <row r="803" spans="2:2" s="175" customFormat="1" x14ac:dyDescent="0.35">
      <c r="B803" s="174"/>
    </row>
    <row r="804" spans="2:2" s="175" customFormat="1" x14ac:dyDescent="0.35">
      <c r="B804" s="174"/>
    </row>
    <row r="805" spans="2:2" s="175" customFormat="1" x14ac:dyDescent="0.35">
      <c r="B805" s="174"/>
    </row>
    <row r="806" spans="2:2" s="175" customFormat="1" x14ac:dyDescent="0.35">
      <c r="B806" s="174"/>
    </row>
    <row r="807" spans="2:2" s="175" customFormat="1" x14ac:dyDescent="0.35">
      <c r="B807" s="174"/>
    </row>
    <row r="808" spans="2:2" s="175" customFormat="1" x14ac:dyDescent="0.35">
      <c r="B808" s="174"/>
    </row>
    <row r="809" spans="2:2" s="175" customFormat="1" x14ac:dyDescent="0.35">
      <c r="B809" s="174"/>
    </row>
    <row r="810" spans="2:2" s="175" customFormat="1" x14ac:dyDescent="0.35">
      <c r="B810" s="174"/>
    </row>
    <row r="811" spans="2:2" s="175" customFormat="1" x14ac:dyDescent="0.35">
      <c r="B811" s="174"/>
    </row>
    <row r="812" spans="2:2" s="175" customFormat="1" x14ac:dyDescent="0.35">
      <c r="B812" s="174"/>
    </row>
    <row r="813" spans="2:2" s="175" customFormat="1" x14ac:dyDescent="0.35">
      <c r="B813" s="174"/>
    </row>
    <row r="814" spans="2:2" s="175" customFormat="1" x14ac:dyDescent="0.35">
      <c r="B814" s="174"/>
    </row>
    <row r="815" spans="2:2" s="175" customFormat="1" x14ac:dyDescent="0.35">
      <c r="B815" s="174"/>
    </row>
    <row r="816" spans="2:2" s="175" customFormat="1" x14ac:dyDescent="0.35">
      <c r="B816" s="174"/>
    </row>
    <row r="817" spans="2:2" s="175" customFormat="1" x14ac:dyDescent="0.35">
      <c r="B817" s="174"/>
    </row>
    <row r="818" spans="2:2" s="175" customFormat="1" x14ac:dyDescent="0.35">
      <c r="B818" s="174"/>
    </row>
    <row r="819" spans="2:2" s="175" customFormat="1" x14ac:dyDescent="0.35">
      <c r="B819" s="174"/>
    </row>
    <row r="820" spans="2:2" s="175" customFormat="1" x14ac:dyDescent="0.35">
      <c r="B820" s="174"/>
    </row>
    <row r="821" spans="2:2" s="175" customFormat="1" x14ac:dyDescent="0.35">
      <c r="B821" s="174"/>
    </row>
    <row r="822" spans="2:2" s="175" customFormat="1" x14ac:dyDescent="0.35">
      <c r="B822" s="174"/>
    </row>
    <row r="823" spans="2:2" s="175" customFormat="1" x14ac:dyDescent="0.35">
      <c r="B823" s="174"/>
    </row>
    <row r="824" spans="2:2" s="175" customFormat="1" x14ac:dyDescent="0.35">
      <c r="B824" s="174"/>
    </row>
    <row r="825" spans="2:2" s="175" customFormat="1" x14ac:dyDescent="0.35">
      <c r="B825" s="174"/>
    </row>
    <row r="826" spans="2:2" s="175" customFormat="1" x14ac:dyDescent="0.35">
      <c r="B826" s="174"/>
    </row>
    <row r="827" spans="2:2" s="175" customFormat="1" x14ac:dyDescent="0.35">
      <c r="B827" s="174"/>
    </row>
    <row r="828" spans="2:2" s="175" customFormat="1" x14ac:dyDescent="0.35">
      <c r="B828" s="174"/>
    </row>
    <row r="829" spans="2:2" s="175" customFormat="1" x14ac:dyDescent="0.35">
      <c r="B829" s="174"/>
    </row>
    <row r="830" spans="2:2" s="175" customFormat="1" x14ac:dyDescent="0.35">
      <c r="B830" s="174"/>
    </row>
    <row r="831" spans="2:2" s="175" customFormat="1" x14ac:dyDescent="0.35">
      <c r="B831" s="174"/>
    </row>
    <row r="832" spans="2:2" s="175" customFormat="1" x14ac:dyDescent="0.35">
      <c r="B832" s="174"/>
    </row>
    <row r="833" spans="2:2" s="175" customFormat="1" x14ac:dyDescent="0.35">
      <c r="B833" s="174"/>
    </row>
    <row r="834" spans="2:2" s="175" customFormat="1" x14ac:dyDescent="0.35">
      <c r="B834" s="174"/>
    </row>
    <row r="835" spans="2:2" s="175" customFormat="1" x14ac:dyDescent="0.35">
      <c r="B835" s="174"/>
    </row>
    <row r="836" spans="2:2" s="175" customFormat="1" x14ac:dyDescent="0.35">
      <c r="B836" s="174"/>
    </row>
    <row r="837" spans="2:2" s="175" customFormat="1" x14ac:dyDescent="0.35">
      <c r="B837" s="174"/>
    </row>
    <row r="838" spans="2:2" s="175" customFormat="1" x14ac:dyDescent="0.35">
      <c r="B838" s="174"/>
    </row>
    <row r="839" spans="2:2" s="175" customFormat="1" x14ac:dyDescent="0.35">
      <c r="B839" s="174"/>
    </row>
    <row r="840" spans="2:2" s="175" customFormat="1" x14ac:dyDescent="0.35">
      <c r="B840" s="174"/>
    </row>
    <row r="841" spans="2:2" s="175" customFormat="1" x14ac:dyDescent="0.35">
      <c r="B841" s="174"/>
    </row>
    <row r="842" spans="2:2" s="175" customFormat="1" x14ac:dyDescent="0.35">
      <c r="B842" s="174"/>
    </row>
    <row r="843" spans="2:2" s="175" customFormat="1" x14ac:dyDescent="0.35">
      <c r="B843" s="174"/>
    </row>
    <row r="844" spans="2:2" s="175" customFormat="1" x14ac:dyDescent="0.35">
      <c r="B844" s="174"/>
    </row>
    <row r="845" spans="2:2" s="175" customFormat="1" x14ac:dyDescent="0.35">
      <c r="B845" s="174"/>
    </row>
    <row r="846" spans="2:2" s="175" customFormat="1" x14ac:dyDescent="0.35">
      <c r="B846" s="174"/>
    </row>
    <row r="847" spans="2:2" s="175" customFormat="1" x14ac:dyDescent="0.35">
      <c r="B847" s="174"/>
    </row>
    <row r="848" spans="2:2" s="175" customFormat="1" x14ac:dyDescent="0.35">
      <c r="B848" s="174"/>
    </row>
    <row r="849" spans="2:2" s="175" customFormat="1" x14ac:dyDescent="0.35">
      <c r="B849" s="174"/>
    </row>
    <row r="850" spans="2:2" s="175" customFormat="1" x14ac:dyDescent="0.35">
      <c r="B850" s="174"/>
    </row>
    <row r="851" spans="2:2" s="175" customFormat="1" x14ac:dyDescent="0.35">
      <c r="B851" s="174"/>
    </row>
    <row r="852" spans="2:2" s="175" customFormat="1" x14ac:dyDescent="0.35">
      <c r="B852" s="174"/>
    </row>
    <row r="853" spans="2:2" s="175" customFormat="1" x14ac:dyDescent="0.35">
      <c r="B853" s="174"/>
    </row>
    <row r="854" spans="2:2" s="175" customFormat="1" x14ac:dyDescent="0.35">
      <c r="B854" s="174"/>
    </row>
    <row r="855" spans="2:2" s="175" customFormat="1" x14ac:dyDescent="0.35">
      <c r="B855" s="174"/>
    </row>
    <row r="856" spans="2:2" s="175" customFormat="1" x14ac:dyDescent="0.35">
      <c r="B856" s="174"/>
    </row>
    <row r="857" spans="2:2" s="175" customFormat="1" x14ac:dyDescent="0.35">
      <c r="B857" s="174"/>
    </row>
    <row r="858" spans="2:2" s="175" customFormat="1" x14ac:dyDescent="0.35">
      <c r="B858" s="174"/>
    </row>
    <row r="859" spans="2:2" s="175" customFormat="1" x14ac:dyDescent="0.35">
      <c r="B859" s="174"/>
    </row>
    <row r="860" spans="2:2" s="175" customFormat="1" x14ac:dyDescent="0.35">
      <c r="B860" s="174"/>
    </row>
    <row r="861" spans="2:2" s="175" customFormat="1" x14ac:dyDescent="0.35">
      <c r="B861" s="174"/>
    </row>
    <row r="862" spans="2:2" s="175" customFormat="1" x14ac:dyDescent="0.35">
      <c r="B862" s="174"/>
    </row>
    <row r="863" spans="2:2" s="175" customFormat="1" x14ac:dyDescent="0.35">
      <c r="B863" s="174"/>
    </row>
    <row r="864" spans="2:2" s="175" customFormat="1" x14ac:dyDescent="0.35">
      <c r="B864" s="174"/>
    </row>
    <row r="865" spans="2:2" s="175" customFormat="1" x14ac:dyDescent="0.35">
      <c r="B865" s="174"/>
    </row>
    <row r="866" spans="2:2" s="175" customFormat="1" x14ac:dyDescent="0.35">
      <c r="B866" s="174"/>
    </row>
    <row r="867" spans="2:2" s="175" customFormat="1" x14ac:dyDescent="0.35">
      <c r="B867" s="174"/>
    </row>
    <row r="868" spans="2:2" s="175" customFormat="1" x14ac:dyDescent="0.35">
      <c r="B868" s="174"/>
    </row>
    <row r="869" spans="2:2" s="175" customFormat="1" x14ac:dyDescent="0.35">
      <c r="B869" s="174"/>
    </row>
    <row r="870" spans="2:2" s="175" customFormat="1" x14ac:dyDescent="0.35">
      <c r="B870" s="174"/>
    </row>
    <row r="871" spans="2:2" s="175" customFormat="1" x14ac:dyDescent="0.35">
      <c r="B871" s="174"/>
    </row>
    <row r="872" spans="2:2" s="175" customFormat="1" x14ac:dyDescent="0.35">
      <c r="B872" s="174"/>
    </row>
    <row r="873" spans="2:2" s="175" customFormat="1" x14ac:dyDescent="0.35">
      <c r="B873" s="174"/>
    </row>
    <row r="874" spans="2:2" s="175" customFormat="1" x14ac:dyDescent="0.35">
      <c r="B874" s="174"/>
    </row>
    <row r="875" spans="2:2" s="175" customFormat="1" x14ac:dyDescent="0.35">
      <c r="B875" s="174"/>
    </row>
    <row r="876" spans="2:2" s="175" customFormat="1" x14ac:dyDescent="0.35">
      <c r="B876" s="174"/>
    </row>
    <row r="877" spans="2:2" s="175" customFormat="1" x14ac:dyDescent="0.35">
      <c r="B877" s="174"/>
    </row>
    <row r="878" spans="2:2" s="175" customFormat="1" x14ac:dyDescent="0.35">
      <c r="B878" s="174"/>
    </row>
    <row r="879" spans="2:2" s="175" customFormat="1" x14ac:dyDescent="0.35">
      <c r="B879" s="174"/>
    </row>
    <row r="880" spans="2:2" s="175" customFormat="1" x14ac:dyDescent="0.35">
      <c r="B880" s="174"/>
    </row>
    <row r="881" spans="2:2" s="175" customFormat="1" x14ac:dyDescent="0.35">
      <c r="B881" s="174"/>
    </row>
    <row r="882" spans="2:2" s="175" customFormat="1" x14ac:dyDescent="0.35">
      <c r="B882" s="174"/>
    </row>
    <row r="883" spans="2:2" s="175" customFormat="1" x14ac:dyDescent="0.35">
      <c r="B883" s="174"/>
    </row>
    <row r="884" spans="2:2" s="175" customFormat="1" x14ac:dyDescent="0.35">
      <c r="B884" s="174"/>
    </row>
    <row r="885" spans="2:2" s="175" customFormat="1" x14ac:dyDescent="0.35">
      <c r="B885" s="174"/>
    </row>
    <row r="886" spans="2:2" s="175" customFormat="1" x14ac:dyDescent="0.35">
      <c r="B886" s="174"/>
    </row>
    <row r="887" spans="2:2" s="175" customFormat="1" x14ac:dyDescent="0.35">
      <c r="B887" s="174"/>
    </row>
    <row r="888" spans="2:2" s="175" customFormat="1" x14ac:dyDescent="0.35">
      <c r="B888" s="174"/>
    </row>
    <row r="889" spans="2:2" s="175" customFormat="1" x14ac:dyDescent="0.35">
      <c r="B889" s="174"/>
    </row>
    <row r="890" spans="2:2" s="175" customFormat="1" x14ac:dyDescent="0.35">
      <c r="B890" s="174"/>
    </row>
    <row r="891" spans="2:2" s="175" customFormat="1" x14ac:dyDescent="0.35">
      <c r="B891" s="174"/>
    </row>
    <row r="892" spans="2:2" s="175" customFormat="1" x14ac:dyDescent="0.35">
      <c r="B892" s="174"/>
    </row>
    <row r="893" spans="2:2" s="175" customFormat="1" x14ac:dyDescent="0.35">
      <c r="B893" s="174"/>
    </row>
    <row r="894" spans="2:2" s="175" customFormat="1" x14ac:dyDescent="0.35">
      <c r="B894" s="174"/>
    </row>
    <row r="895" spans="2:2" s="175" customFormat="1" x14ac:dyDescent="0.35">
      <c r="B895" s="174"/>
    </row>
    <row r="896" spans="2:2" s="175" customFormat="1" x14ac:dyDescent="0.35">
      <c r="B896" s="174"/>
    </row>
    <row r="897" spans="2:2" s="175" customFormat="1" x14ac:dyDescent="0.35">
      <c r="B897" s="174"/>
    </row>
    <row r="898" spans="2:2" s="175" customFormat="1" x14ac:dyDescent="0.35">
      <c r="B898" s="174"/>
    </row>
    <row r="899" spans="2:2" s="175" customFormat="1" x14ac:dyDescent="0.35">
      <c r="B899" s="174"/>
    </row>
    <row r="900" spans="2:2" s="175" customFormat="1" x14ac:dyDescent="0.35">
      <c r="B900" s="174"/>
    </row>
    <row r="901" spans="2:2" s="175" customFormat="1" x14ac:dyDescent="0.35">
      <c r="B901" s="174"/>
    </row>
    <row r="902" spans="2:2" s="175" customFormat="1" x14ac:dyDescent="0.35">
      <c r="B902" s="174"/>
    </row>
    <row r="903" spans="2:2" s="175" customFormat="1" x14ac:dyDescent="0.35">
      <c r="B903" s="174"/>
    </row>
    <row r="904" spans="2:2" s="175" customFormat="1" x14ac:dyDescent="0.35">
      <c r="B904" s="174"/>
    </row>
    <row r="905" spans="2:2" s="175" customFormat="1" x14ac:dyDescent="0.35">
      <c r="B905" s="174"/>
    </row>
    <row r="906" spans="2:2" s="175" customFormat="1" x14ac:dyDescent="0.35">
      <c r="B906" s="174"/>
    </row>
    <row r="907" spans="2:2" s="175" customFormat="1" x14ac:dyDescent="0.35">
      <c r="B907" s="174"/>
    </row>
    <row r="908" spans="2:2" s="175" customFormat="1" x14ac:dyDescent="0.35">
      <c r="B908" s="174"/>
    </row>
    <row r="909" spans="2:2" s="175" customFormat="1" x14ac:dyDescent="0.35">
      <c r="B909" s="174"/>
    </row>
    <row r="910" spans="2:2" s="175" customFormat="1" x14ac:dyDescent="0.35">
      <c r="B910" s="174"/>
    </row>
    <row r="911" spans="2:2" s="175" customFormat="1" x14ac:dyDescent="0.35">
      <c r="B911" s="174"/>
    </row>
    <row r="912" spans="2:2" s="175" customFormat="1" x14ac:dyDescent="0.35">
      <c r="B912" s="174"/>
    </row>
    <row r="913" spans="2:2" s="175" customFormat="1" x14ac:dyDescent="0.35">
      <c r="B913" s="174"/>
    </row>
    <row r="914" spans="2:2" s="175" customFormat="1" x14ac:dyDescent="0.35">
      <c r="B914" s="174"/>
    </row>
    <row r="915" spans="2:2" s="175" customFormat="1" x14ac:dyDescent="0.35">
      <c r="B915" s="174"/>
    </row>
    <row r="916" spans="2:2" s="175" customFormat="1" x14ac:dyDescent="0.35">
      <c r="B916" s="174"/>
    </row>
    <row r="917" spans="2:2" s="175" customFormat="1" x14ac:dyDescent="0.35">
      <c r="B917" s="174"/>
    </row>
    <row r="918" spans="2:2" s="175" customFormat="1" x14ac:dyDescent="0.35">
      <c r="B918" s="174"/>
    </row>
    <row r="919" spans="2:2" s="175" customFormat="1" x14ac:dyDescent="0.35">
      <c r="B919" s="174"/>
    </row>
    <row r="920" spans="2:2" s="175" customFormat="1" x14ac:dyDescent="0.35">
      <c r="B920" s="174"/>
    </row>
    <row r="921" spans="2:2" s="175" customFormat="1" x14ac:dyDescent="0.35">
      <c r="B921" s="174"/>
    </row>
    <row r="922" spans="2:2" s="175" customFormat="1" x14ac:dyDescent="0.35">
      <c r="B922" s="174"/>
    </row>
    <row r="923" spans="2:2" s="175" customFormat="1" x14ac:dyDescent="0.35">
      <c r="B923" s="174"/>
    </row>
    <row r="924" spans="2:2" s="175" customFormat="1" x14ac:dyDescent="0.35">
      <c r="B924" s="174"/>
    </row>
    <row r="925" spans="2:2" s="175" customFormat="1" x14ac:dyDescent="0.35">
      <c r="B925" s="174"/>
    </row>
    <row r="926" spans="2:2" s="175" customFormat="1" x14ac:dyDescent="0.35">
      <c r="B926" s="174"/>
    </row>
    <row r="927" spans="2:2" s="175" customFormat="1" x14ac:dyDescent="0.35">
      <c r="B927" s="174"/>
    </row>
    <row r="928" spans="2:2" s="175" customFormat="1" x14ac:dyDescent="0.35">
      <c r="B928" s="174"/>
    </row>
    <row r="929" spans="2:2" s="175" customFormat="1" x14ac:dyDescent="0.35">
      <c r="B929" s="174"/>
    </row>
    <row r="930" spans="2:2" s="175" customFormat="1" x14ac:dyDescent="0.35">
      <c r="B930" s="174"/>
    </row>
    <row r="931" spans="2:2" s="175" customFormat="1" x14ac:dyDescent="0.35">
      <c r="B931" s="174"/>
    </row>
    <row r="932" spans="2:2" s="175" customFormat="1" x14ac:dyDescent="0.35">
      <c r="B932" s="174"/>
    </row>
    <row r="933" spans="2:2" s="175" customFormat="1" x14ac:dyDescent="0.35">
      <c r="B933" s="174"/>
    </row>
    <row r="934" spans="2:2" s="175" customFormat="1" x14ac:dyDescent="0.35">
      <c r="B934" s="174"/>
    </row>
    <row r="935" spans="2:2" s="175" customFormat="1" x14ac:dyDescent="0.35">
      <c r="B935" s="174"/>
    </row>
    <row r="936" spans="2:2" s="175" customFormat="1" x14ac:dyDescent="0.35">
      <c r="B936" s="174"/>
    </row>
    <row r="937" spans="2:2" s="175" customFormat="1" x14ac:dyDescent="0.35">
      <c r="B937" s="174"/>
    </row>
    <row r="938" spans="2:2" s="175" customFormat="1" x14ac:dyDescent="0.35">
      <c r="B938" s="174"/>
    </row>
    <row r="939" spans="2:2" s="175" customFormat="1" x14ac:dyDescent="0.35">
      <c r="B939" s="174"/>
    </row>
    <row r="940" spans="2:2" s="175" customFormat="1" x14ac:dyDescent="0.35">
      <c r="B940" s="174"/>
    </row>
    <row r="941" spans="2:2" s="175" customFormat="1" x14ac:dyDescent="0.35">
      <c r="B941" s="174"/>
    </row>
    <row r="942" spans="2:2" s="175" customFormat="1" x14ac:dyDescent="0.35">
      <c r="B942" s="174"/>
    </row>
    <row r="943" spans="2:2" s="175" customFormat="1" x14ac:dyDescent="0.35">
      <c r="B943" s="174"/>
    </row>
    <row r="944" spans="2:2" s="175" customFormat="1" x14ac:dyDescent="0.35">
      <c r="B944" s="174"/>
    </row>
    <row r="945" spans="2:2" s="175" customFormat="1" x14ac:dyDescent="0.35">
      <c r="B945" s="174"/>
    </row>
    <row r="946" spans="2:2" s="175" customFormat="1" x14ac:dyDescent="0.35">
      <c r="B946" s="174"/>
    </row>
    <row r="947" spans="2:2" s="175" customFormat="1" x14ac:dyDescent="0.35">
      <c r="B947" s="174"/>
    </row>
    <row r="948" spans="2:2" s="175" customFormat="1" x14ac:dyDescent="0.35">
      <c r="B948" s="174"/>
    </row>
    <row r="949" spans="2:2" s="175" customFormat="1" x14ac:dyDescent="0.35">
      <c r="B949" s="174"/>
    </row>
    <row r="950" spans="2:2" s="175" customFormat="1" x14ac:dyDescent="0.35">
      <c r="B950" s="174"/>
    </row>
    <row r="951" spans="2:2" s="175" customFormat="1" x14ac:dyDescent="0.35">
      <c r="B951" s="174"/>
    </row>
    <row r="952" spans="2:2" s="175" customFormat="1" x14ac:dyDescent="0.35">
      <c r="B952" s="174"/>
    </row>
    <row r="953" spans="2:2" s="175" customFormat="1" x14ac:dyDescent="0.35">
      <c r="B953" s="174"/>
    </row>
    <row r="954" spans="2:2" s="175" customFormat="1" x14ac:dyDescent="0.35">
      <c r="B954" s="174"/>
    </row>
    <row r="955" spans="2:2" s="175" customFormat="1" x14ac:dyDescent="0.35">
      <c r="B955" s="174"/>
    </row>
    <row r="956" spans="2:2" s="175" customFormat="1" x14ac:dyDescent="0.35">
      <c r="B956" s="174"/>
    </row>
    <row r="957" spans="2:2" s="175" customFormat="1" x14ac:dyDescent="0.35">
      <c r="B957" s="174"/>
    </row>
    <row r="958" spans="2:2" s="175" customFormat="1" x14ac:dyDescent="0.35">
      <c r="B958" s="174"/>
    </row>
    <row r="959" spans="2:2" s="175" customFormat="1" x14ac:dyDescent="0.35">
      <c r="B959" s="174"/>
    </row>
    <row r="960" spans="2:2" s="175" customFormat="1" x14ac:dyDescent="0.35">
      <c r="B960" s="174"/>
    </row>
    <row r="961" spans="2:2" s="175" customFormat="1" x14ac:dyDescent="0.35">
      <c r="B961" s="174"/>
    </row>
    <row r="962" spans="2:2" s="175" customFormat="1" x14ac:dyDescent="0.35">
      <c r="B962" s="174"/>
    </row>
    <row r="963" spans="2:2" s="175" customFormat="1" x14ac:dyDescent="0.35">
      <c r="B963" s="174"/>
    </row>
    <row r="964" spans="2:2" s="175" customFormat="1" x14ac:dyDescent="0.35">
      <c r="B964" s="174"/>
    </row>
    <row r="965" spans="2:2" s="175" customFormat="1" x14ac:dyDescent="0.35">
      <c r="B965" s="174"/>
    </row>
    <row r="966" spans="2:2" s="175" customFormat="1" x14ac:dyDescent="0.35">
      <c r="B966" s="174"/>
    </row>
    <row r="967" spans="2:2" s="175" customFormat="1" x14ac:dyDescent="0.35">
      <c r="B967" s="174"/>
    </row>
    <row r="968" spans="2:2" s="175" customFormat="1" x14ac:dyDescent="0.35">
      <c r="B968" s="174"/>
    </row>
    <row r="969" spans="2:2" s="175" customFormat="1" x14ac:dyDescent="0.35">
      <c r="B969" s="174"/>
    </row>
    <row r="970" spans="2:2" s="175" customFormat="1" x14ac:dyDescent="0.35">
      <c r="B970" s="174"/>
    </row>
    <row r="971" spans="2:2" s="175" customFormat="1" x14ac:dyDescent="0.35">
      <c r="B971" s="174"/>
    </row>
    <row r="972" spans="2:2" s="175" customFormat="1" x14ac:dyDescent="0.35">
      <c r="B972" s="174"/>
    </row>
    <row r="973" spans="2:2" s="175" customFormat="1" x14ac:dyDescent="0.35">
      <c r="B973" s="174"/>
    </row>
    <row r="974" spans="2:2" s="175" customFormat="1" x14ac:dyDescent="0.35">
      <c r="B974" s="174"/>
    </row>
    <row r="975" spans="2:2" s="175" customFormat="1" x14ac:dyDescent="0.35">
      <c r="B975" s="174"/>
    </row>
    <row r="976" spans="2:2" s="175" customFormat="1" x14ac:dyDescent="0.35">
      <c r="B976" s="174"/>
    </row>
    <row r="977" spans="2:2" s="175" customFormat="1" x14ac:dyDescent="0.35">
      <c r="B977" s="174"/>
    </row>
    <row r="978" spans="2:2" s="175" customFormat="1" x14ac:dyDescent="0.35">
      <c r="B978" s="174"/>
    </row>
    <row r="979" spans="2:2" s="175" customFormat="1" x14ac:dyDescent="0.35">
      <c r="B979" s="174"/>
    </row>
    <row r="980" spans="2:2" s="175" customFormat="1" x14ac:dyDescent="0.35">
      <c r="B980" s="174"/>
    </row>
    <row r="981" spans="2:2" s="175" customFormat="1" x14ac:dyDescent="0.35">
      <c r="B981" s="174"/>
    </row>
  </sheetData>
  <pageMargins left="0.19685039370078741" right="0.15748031496062992" top="0.31496062992125984" bottom="0.27559055118110237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workbookViewId="0">
      <selection activeCell="C115" sqref="C115"/>
    </sheetView>
  </sheetViews>
  <sheetFormatPr defaultColWidth="9.125" defaultRowHeight="20.25" customHeight="1" x14ac:dyDescent="0.35"/>
  <cols>
    <col min="1" max="1" width="9.125" style="162"/>
    <col min="2" max="2" width="12.625" style="162" customWidth="1"/>
    <col min="3" max="3" width="64.875" style="144" customWidth="1"/>
    <col min="4" max="4" width="16.125" style="144" customWidth="1"/>
    <col min="5" max="5" width="16.125" style="144" hidden="1" customWidth="1"/>
    <col min="6" max="6" width="16.125" style="144" customWidth="1"/>
    <col min="7" max="7" width="16.125" style="144" hidden="1" customWidth="1"/>
    <col min="8" max="8" width="16.125" style="144" customWidth="1"/>
    <col min="9" max="9" width="16.125" style="144" hidden="1" customWidth="1"/>
    <col min="10" max="10" width="16.125" style="144" customWidth="1"/>
    <col min="11" max="11" width="16.125" style="144" hidden="1" customWidth="1"/>
    <col min="12" max="12" width="16.125" style="144" customWidth="1"/>
    <col min="13" max="13" width="16.125" style="144" hidden="1" customWidth="1"/>
    <col min="14" max="14" width="16.125" style="144" customWidth="1"/>
    <col min="15" max="15" width="16.125" style="144" hidden="1" customWidth="1"/>
    <col min="16" max="16384" width="9.125" style="144"/>
  </cols>
  <sheetData>
    <row r="1" spans="1:16" ht="30" customHeight="1" x14ac:dyDescent="0.35">
      <c r="A1" s="142" t="s">
        <v>0</v>
      </c>
      <c r="B1" s="143" t="s">
        <v>631</v>
      </c>
      <c r="C1" s="143" t="s">
        <v>827</v>
      </c>
      <c r="D1" s="143">
        <v>241701</v>
      </c>
      <c r="E1" s="143"/>
      <c r="F1" s="143">
        <v>241732</v>
      </c>
      <c r="G1" s="143"/>
      <c r="H1" s="143">
        <v>241762</v>
      </c>
      <c r="I1" s="143"/>
      <c r="J1" s="143">
        <v>241793</v>
      </c>
      <c r="K1" s="143"/>
      <c r="L1" s="143">
        <v>241824</v>
      </c>
      <c r="M1" s="143"/>
      <c r="N1" s="143">
        <v>241852</v>
      </c>
      <c r="O1" s="143"/>
      <c r="P1" s="176"/>
    </row>
    <row r="2" spans="1:16" ht="20.25" customHeight="1" x14ac:dyDescent="0.35">
      <c r="A2" s="145">
        <v>1</v>
      </c>
      <c r="B2" s="150" t="s">
        <v>828</v>
      </c>
      <c r="C2" s="147" t="s">
        <v>829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1:16" ht="20.25" customHeight="1" x14ac:dyDescent="0.35">
      <c r="A3" s="145">
        <v>2</v>
      </c>
      <c r="B3" s="150" t="s">
        <v>830</v>
      </c>
      <c r="C3" s="151" t="s">
        <v>831</v>
      </c>
      <c r="D3" s="156">
        <v>0</v>
      </c>
      <c r="E3" s="153">
        <v>0</v>
      </c>
      <c r="F3" s="152">
        <v>3019155.2</v>
      </c>
      <c r="G3" s="153">
        <v>3.4599999999999999E-2</v>
      </c>
      <c r="H3" s="152">
        <v>31843889.260000002</v>
      </c>
      <c r="I3" s="153">
        <v>0.2344</v>
      </c>
      <c r="J3" s="152">
        <v>31118912.010000002</v>
      </c>
      <c r="K3" s="153">
        <v>0.1757</v>
      </c>
      <c r="L3" s="152">
        <v>26554071.260000002</v>
      </c>
      <c r="M3" s="153">
        <v>0.12520000000000001</v>
      </c>
      <c r="N3" s="152">
        <v>21184957.260000002</v>
      </c>
      <c r="O3" s="153">
        <v>8.0399999999999999E-2</v>
      </c>
      <c r="P3" s="149"/>
    </row>
    <row r="4" spans="1:16" ht="20.25" customHeight="1" x14ac:dyDescent="0.35">
      <c r="A4" s="145">
        <v>3</v>
      </c>
      <c r="B4" s="150" t="s">
        <v>832</v>
      </c>
      <c r="C4" s="151" t="s">
        <v>833</v>
      </c>
      <c r="D4" s="152">
        <v>6274859</v>
      </c>
      <c r="E4" s="153">
        <v>0.1757</v>
      </c>
      <c r="F4" s="152">
        <v>12215553</v>
      </c>
      <c r="G4" s="153">
        <v>0.13980000000000001</v>
      </c>
      <c r="H4" s="152">
        <v>17661415</v>
      </c>
      <c r="I4" s="153">
        <v>0.13</v>
      </c>
      <c r="J4" s="152">
        <v>23930035</v>
      </c>
      <c r="K4" s="153">
        <v>0.1351</v>
      </c>
      <c r="L4" s="152">
        <v>28951439</v>
      </c>
      <c r="M4" s="153">
        <v>0.13650000000000001</v>
      </c>
      <c r="N4" s="152">
        <v>34320553</v>
      </c>
      <c r="O4" s="153">
        <v>0.1303</v>
      </c>
      <c r="P4" s="149"/>
    </row>
    <row r="5" spans="1:16" ht="20.25" customHeight="1" x14ac:dyDescent="0.35">
      <c r="A5" s="145">
        <v>4</v>
      </c>
      <c r="B5" s="150" t="s">
        <v>834</v>
      </c>
      <c r="C5" s="151" t="s">
        <v>835</v>
      </c>
      <c r="D5" s="152">
        <v>-3262330.53</v>
      </c>
      <c r="E5" s="153">
        <v>-9.1399999999999995E-2</v>
      </c>
      <c r="F5" s="156">
        <v>0</v>
      </c>
      <c r="G5" s="157">
        <v>0</v>
      </c>
      <c r="H5" s="156">
        <v>0</v>
      </c>
      <c r="I5" s="157">
        <v>0</v>
      </c>
      <c r="J5" s="156">
        <v>0</v>
      </c>
      <c r="K5" s="157">
        <v>0</v>
      </c>
      <c r="L5" s="154">
        <v>0</v>
      </c>
      <c r="M5" s="148"/>
      <c r="N5" s="156">
        <v>0</v>
      </c>
      <c r="O5" s="153">
        <v>0</v>
      </c>
      <c r="P5" s="149"/>
    </row>
    <row r="6" spans="1:16" ht="20.25" customHeight="1" x14ac:dyDescent="0.35">
      <c r="A6" s="145">
        <v>5</v>
      </c>
      <c r="B6" s="150" t="s">
        <v>836</v>
      </c>
      <c r="C6" s="151" t="s">
        <v>837</v>
      </c>
      <c r="D6" s="156">
        <v>0</v>
      </c>
      <c r="E6" s="153">
        <v>0</v>
      </c>
      <c r="F6" s="152">
        <v>-6792058.7000000002</v>
      </c>
      <c r="G6" s="153">
        <v>-7.7700000000000005E-2</v>
      </c>
      <c r="H6" s="152">
        <v>-40752352.259999998</v>
      </c>
      <c r="I6" s="153">
        <v>-0.3</v>
      </c>
      <c r="J6" s="152">
        <v>-40752352.259999998</v>
      </c>
      <c r="K6" s="153">
        <v>-0.2301</v>
      </c>
      <c r="L6" s="152">
        <v>-40752352.259999998</v>
      </c>
      <c r="M6" s="153">
        <v>-0.19209999999999999</v>
      </c>
      <c r="N6" s="152">
        <v>-40752352.259999998</v>
      </c>
      <c r="O6" s="153">
        <v>-0.1547</v>
      </c>
      <c r="P6" s="149"/>
    </row>
    <row r="7" spans="1:16" ht="20.25" customHeight="1" x14ac:dyDescent="0.35">
      <c r="A7" s="145">
        <v>6</v>
      </c>
      <c r="B7" s="146" t="s">
        <v>838</v>
      </c>
      <c r="C7" s="147" t="s">
        <v>839</v>
      </c>
      <c r="D7" s="177">
        <v>3012528.47</v>
      </c>
      <c r="E7" s="178">
        <v>8.4400000000000003E-2</v>
      </c>
      <c r="F7" s="177">
        <v>8442649.5</v>
      </c>
      <c r="G7" s="178">
        <v>9.6600000000000005E-2</v>
      </c>
      <c r="H7" s="177">
        <v>8752952</v>
      </c>
      <c r="I7" s="178">
        <v>6.4399999999999999E-2</v>
      </c>
      <c r="J7" s="177">
        <v>14296594.75</v>
      </c>
      <c r="K7" s="178">
        <v>8.0699999999999994E-2</v>
      </c>
      <c r="L7" s="177">
        <v>14753158</v>
      </c>
      <c r="M7" s="153">
        <v>6.9599999999999995E-2</v>
      </c>
      <c r="N7" s="152">
        <v>14753158</v>
      </c>
      <c r="O7" s="153">
        <v>5.6000000000000001E-2</v>
      </c>
      <c r="P7" s="149"/>
    </row>
    <row r="8" spans="1:16" ht="20.25" customHeight="1" x14ac:dyDescent="0.35">
      <c r="A8" s="145">
        <v>7</v>
      </c>
      <c r="B8" s="150" t="s">
        <v>840</v>
      </c>
      <c r="C8" s="151" t="s">
        <v>841</v>
      </c>
      <c r="D8" s="152">
        <v>1112693.3999999999</v>
      </c>
      <c r="E8" s="153">
        <v>3.1199999999999999E-2</v>
      </c>
      <c r="F8" s="152">
        <v>4890985.96</v>
      </c>
      <c r="G8" s="153">
        <v>5.6000000000000001E-2</v>
      </c>
      <c r="H8" s="152">
        <v>10844025.65</v>
      </c>
      <c r="I8" s="153">
        <v>7.9799999999999996E-2</v>
      </c>
      <c r="J8" s="152">
        <v>12992621.66</v>
      </c>
      <c r="K8" s="153">
        <v>7.3400000000000007E-2</v>
      </c>
      <c r="L8" s="152">
        <v>12992621.66</v>
      </c>
      <c r="M8" s="153">
        <v>6.13E-2</v>
      </c>
      <c r="N8" s="152">
        <v>12992621.66</v>
      </c>
      <c r="O8" s="153">
        <v>4.9299999999999997E-2</v>
      </c>
      <c r="P8" s="149"/>
    </row>
    <row r="9" spans="1:16" ht="20.25" customHeight="1" x14ac:dyDescent="0.35">
      <c r="A9" s="145">
        <v>8</v>
      </c>
      <c r="B9" s="150" t="s">
        <v>842</v>
      </c>
      <c r="C9" s="151" t="s">
        <v>843</v>
      </c>
      <c r="D9" s="154">
        <v>0</v>
      </c>
      <c r="E9" s="154"/>
      <c r="F9" s="154">
        <v>0</v>
      </c>
      <c r="G9" s="154"/>
      <c r="H9" s="154">
        <v>0</v>
      </c>
      <c r="I9" s="154"/>
      <c r="J9" s="154">
        <v>0</v>
      </c>
      <c r="K9" s="154"/>
      <c r="L9" s="154">
        <v>0</v>
      </c>
      <c r="M9" s="148"/>
      <c r="N9" s="154">
        <v>0</v>
      </c>
      <c r="O9" s="148"/>
      <c r="P9" s="149"/>
    </row>
    <row r="10" spans="1:16" ht="20.25" customHeight="1" x14ac:dyDescent="0.35">
      <c r="A10" s="145">
        <v>9</v>
      </c>
      <c r="B10" s="150" t="s">
        <v>844</v>
      </c>
      <c r="C10" s="151" t="s">
        <v>845</v>
      </c>
      <c r="D10" s="154">
        <v>0</v>
      </c>
      <c r="E10" s="154"/>
      <c r="F10" s="154">
        <v>0</v>
      </c>
      <c r="G10" s="154"/>
      <c r="H10" s="154">
        <v>0</v>
      </c>
      <c r="I10" s="154"/>
      <c r="J10" s="154">
        <v>0</v>
      </c>
      <c r="K10" s="154"/>
      <c r="L10" s="154">
        <v>0</v>
      </c>
      <c r="M10" s="148"/>
      <c r="N10" s="154">
        <v>0</v>
      </c>
      <c r="O10" s="148"/>
      <c r="P10" s="149"/>
    </row>
    <row r="11" spans="1:16" ht="20.25" customHeight="1" x14ac:dyDescent="0.35">
      <c r="A11" s="145">
        <v>10</v>
      </c>
      <c r="B11" s="150" t="s">
        <v>846</v>
      </c>
      <c r="C11" s="151" t="s">
        <v>847</v>
      </c>
      <c r="D11" s="156">
        <v>0</v>
      </c>
      <c r="E11" s="153">
        <v>0</v>
      </c>
      <c r="F11" s="152">
        <v>-1190607.94</v>
      </c>
      <c r="G11" s="153">
        <v>-1.3599999999999999E-2</v>
      </c>
      <c r="H11" s="152">
        <v>-7143647.6299999999</v>
      </c>
      <c r="I11" s="153">
        <v>-5.2600000000000001E-2</v>
      </c>
      <c r="J11" s="152">
        <v>-7143647.6299999999</v>
      </c>
      <c r="K11" s="153">
        <v>-4.0300000000000002E-2</v>
      </c>
      <c r="L11" s="152">
        <v>-7143647.6299999999</v>
      </c>
      <c r="M11" s="153">
        <v>-3.3700000000000001E-2</v>
      </c>
      <c r="N11" s="152">
        <v>-7143647.6299999999</v>
      </c>
      <c r="O11" s="153">
        <v>-2.7099999999999999E-2</v>
      </c>
      <c r="P11" s="149"/>
    </row>
    <row r="12" spans="1:16" ht="20.25" customHeight="1" x14ac:dyDescent="0.35">
      <c r="A12" s="145">
        <v>11</v>
      </c>
      <c r="B12" s="146" t="s">
        <v>848</v>
      </c>
      <c r="C12" s="147" t="s">
        <v>849</v>
      </c>
      <c r="D12" s="177">
        <v>1112693.3999999999</v>
      </c>
      <c r="E12" s="178">
        <v>3.1199999999999999E-2</v>
      </c>
      <c r="F12" s="177">
        <v>3700378.02</v>
      </c>
      <c r="G12" s="178">
        <v>4.2299999999999997E-2</v>
      </c>
      <c r="H12" s="177">
        <v>3700378.02</v>
      </c>
      <c r="I12" s="178">
        <v>2.7199999999999998E-2</v>
      </c>
      <c r="J12" s="177">
        <v>5848974.0300000003</v>
      </c>
      <c r="K12" s="178">
        <v>3.3000000000000002E-2</v>
      </c>
      <c r="L12" s="177">
        <v>5848974.0300000003</v>
      </c>
      <c r="M12" s="153">
        <v>2.76E-2</v>
      </c>
      <c r="N12" s="152">
        <v>5848974.0300000003</v>
      </c>
      <c r="O12" s="153">
        <v>2.2200000000000001E-2</v>
      </c>
      <c r="P12" s="149"/>
    </row>
    <row r="13" spans="1:16" ht="20.25" customHeight="1" x14ac:dyDescent="0.35">
      <c r="A13" s="145">
        <v>12</v>
      </c>
      <c r="B13" s="150" t="s">
        <v>850</v>
      </c>
      <c r="C13" s="151" t="s">
        <v>851</v>
      </c>
      <c r="D13" s="152">
        <v>5710763</v>
      </c>
      <c r="E13" s="153">
        <v>0.15989999999999999</v>
      </c>
      <c r="F13" s="152">
        <v>12597718.699999999</v>
      </c>
      <c r="G13" s="153">
        <v>0.14419999999999999</v>
      </c>
      <c r="H13" s="152">
        <v>16415128.699999999</v>
      </c>
      <c r="I13" s="153">
        <v>0.12089999999999999</v>
      </c>
      <c r="J13" s="152">
        <v>22839333.93</v>
      </c>
      <c r="K13" s="153">
        <v>0.129</v>
      </c>
      <c r="L13" s="152">
        <v>27600369.960000001</v>
      </c>
      <c r="M13" s="153">
        <v>0.13009999999999999</v>
      </c>
      <c r="N13" s="152">
        <v>34197421.439999998</v>
      </c>
      <c r="O13" s="153">
        <v>0.1298</v>
      </c>
      <c r="P13" s="149"/>
    </row>
    <row r="14" spans="1:16" ht="20.25" customHeight="1" x14ac:dyDescent="0.35">
      <c r="A14" s="145">
        <v>13</v>
      </c>
      <c r="B14" s="150" t="s">
        <v>852</v>
      </c>
      <c r="C14" s="151" t="s">
        <v>853</v>
      </c>
      <c r="D14" s="156">
        <v>0</v>
      </c>
      <c r="E14" s="153">
        <v>0</v>
      </c>
      <c r="F14" s="152">
        <v>-309276.84000000003</v>
      </c>
      <c r="G14" s="153">
        <v>-3.5000000000000001E-3</v>
      </c>
      <c r="H14" s="152">
        <v>-309276.84000000003</v>
      </c>
      <c r="I14" s="153">
        <v>-2.3E-3</v>
      </c>
      <c r="J14" s="152">
        <v>-309276.84000000003</v>
      </c>
      <c r="K14" s="153">
        <v>-1.6999999999999999E-3</v>
      </c>
      <c r="L14" s="152">
        <v>-309276.84000000003</v>
      </c>
      <c r="M14" s="153">
        <v>-1.5E-3</v>
      </c>
      <c r="N14" s="152">
        <v>-309276.84000000003</v>
      </c>
      <c r="O14" s="153">
        <v>-1.1999999999999999E-3</v>
      </c>
      <c r="P14" s="149"/>
    </row>
    <row r="15" spans="1:16" ht="20.25" customHeight="1" x14ac:dyDescent="0.35">
      <c r="A15" s="145">
        <v>14</v>
      </c>
      <c r="B15" s="150" t="s">
        <v>854</v>
      </c>
      <c r="C15" s="151" t="s">
        <v>855</v>
      </c>
      <c r="D15" s="156">
        <v>0</v>
      </c>
      <c r="E15" s="153">
        <v>0</v>
      </c>
      <c r="F15" s="152">
        <v>-3999323.98</v>
      </c>
      <c r="G15" s="153">
        <v>-4.58E-2</v>
      </c>
      <c r="H15" s="152">
        <v>-7998647.96</v>
      </c>
      <c r="I15" s="153">
        <v>-5.8900000000000001E-2</v>
      </c>
      <c r="J15" s="152">
        <v>-11997971.939999999</v>
      </c>
      <c r="K15" s="153">
        <v>-6.7699999999999996E-2</v>
      </c>
      <c r="L15" s="152">
        <v>-15997295.92</v>
      </c>
      <c r="M15" s="153">
        <v>-7.5399999999999995E-2</v>
      </c>
      <c r="N15" s="152">
        <v>-15997295.92</v>
      </c>
      <c r="O15" s="153">
        <v>-6.0699999999999997E-2</v>
      </c>
      <c r="P15" s="149"/>
    </row>
    <row r="16" spans="1:16" ht="20.25" customHeight="1" x14ac:dyDescent="0.35">
      <c r="A16" s="145">
        <v>15</v>
      </c>
      <c r="B16" s="150" t="s">
        <v>856</v>
      </c>
      <c r="C16" s="151" t="s">
        <v>857</v>
      </c>
      <c r="D16" s="156">
        <v>0</v>
      </c>
      <c r="E16" s="153">
        <v>0</v>
      </c>
      <c r="F16" s="152">
        <v>2016239.28</v>
      </c>
      <c r="G16" s="153">
        <v>2.3099999999999999E-2</v>
      </c>
      <c r="H16" s="152">
        <v>5111959.3</v>
      </c>
      <c r="I16" s="153">
        <v>3.7600000000000001E-2</v>
      </c>
      <c r="J16" s="152">
        <v>5897226.2800000003</v>
      </c>
      <c r="K16" s="153">
        <v>3.3300000000000003E-2</v>
      </c>
      <c r="L16" s="152">
        <v>6971399.3700000001</v>
      </c>
      <c r="M16" s="153">
        <v>3.2899999999999999E-2</v>
      </c>
      <c r="N16" s="152">
        <v>6971399.3700000001</v>
      </c>
      <c r="O16" s="153">
        <v>2.6499999999999999E-2</v>
      </c>
      <c r="P16" s="149"/>
    </row>
    <row r="17" spans="1:16" ht="20.25" customHeight="1" x14ac:dyDescent="0.35">
      <c r="A17" s="145">
        <v>16</v>
      </c>
      <c r="B17" s="146" t="s">
        <v>858</v>
      </c>
      <c r="C17" s="147" t="s">
        <v>859</v>
      </c>
      <c r="D17" s="177">
        <v>5710763</v>
      </c>
      <c r="E17" s="178">
        <v>0.15989999999999999</v>
      </c>
      <c r="F17" s="177">
        <v>10305357.16</v>
      </c>
      <c r="G17" s="178">
        <v>0.1179</v>
      </c>
      <c r="H17" s="177">
        <v>13219163.199999999</v>
      </c>
      <c r="I17" s="178">
        <v>9.7299999999999998E-2</v>
      </c>
      <c r="J17" s="177">
        <v>16429311.43</v>
      </c>
      <c r="K17" s="178">
        <v>9.2799999999999994E-2</v>
      </c>
      <c r="L17" s="177">
        <v>18265196.57</v>
      </c>
      <c r="M17" s="153">
        <v>8.6099999999999996E-2</v>
      </c>
      <c r="N17" s="152">
        <v>24862248.050000001</v>
      </c>
      <c r="O17" s="153">
        <v>9.4399999999999998E-2</v>
      </c>
      <c r="P17" s="149"/>
    </row>
    <row r="18" spans="1:16" ht="20.25" customHeight="1" x14ac:dyDescent="0.35">
      <c r="A18" s="145">
        <v>17</v>
      </c>
      <c r="B18" s="150" t="s">
        <v>860</v>
      </c>
      <c r="C18" s="151" t="s">
        <v>861</v>
      </c>
      <c r="D18" s="152">
        <v>1081505</v>
      </c>
      <c r="E18" s="153">
        <v>3.0300000000000001E-2</v>
      </c>
      <c r="F18" s="152">
        <v>2058754</v>
      </c>
      <c r="G18" s="153">
        <v>2.3599999999999999E-2</v>
      </c>
      <c r="H18" s="152">
        <v>2920801.8</v>
      </c>
      <c r="I18" s="153">
        <v>2.1499999999999998E-2</v>
      </c>
      <c r="J18" s="152">
        <v>4005558.8</v>
      </c>
      <c r="K18" s="153">
        <v>2.2599999999999999E-2</v>
      </c>
      <c r="L18" s="152">
        <v>4913231.8</v>
      </c>
      <c r="M18" s="153">
        <v>2.3199999999999998E-2</v>
      </c>
      <c r="N18" s="152">
        <v>5920693.2999999998</v>
      </c>
      <c r="O18" s="153">
        <v>2.2499999999999999E-2</v>
      </c>
      <c r="P18" s="149"/>
    </row>
    <row r="19" spans="1:16" ht="20.25" customHeight="1" x14ac:dyDescent="0.35">
      <c r="A19" s="145">
        <v>18</v>
      </c>
      <c r="B19" s="150" t="s">
        <v>862</v>
      </c>
      <c r="C19" s="151" t="s">
        <v>863</v>
      </c>
      <c r="D19" s="156">
        <v>0</v>
      </c>
      <c r="E19" s="153">
        <v>0</v>
      </c>
      <c r="F19" s="152">
        <v>-478153</v>
      </c>
      <c r="G19" s="153">
        <v>-5.4999999999999997E-3</v>
      </c>
      <c r="H19" s="152">
        <v>-916898</v>
      </c>
      <c r="I19" s="153">
        <v>-6.7999999999999996E-3</v>
      </c>
      <c r="J19" s="152">
        <v>-1264167</v>
      </c>
      <c r="K19" s="153">
        <v>-7.1000000000000004E-3</v>
      </c>
      <c r="L19" s="152">
        <v>-1774634</v>
      </c>
      <c r="M19" s="153">
        <v>-8.3999999999999995E-3</v>
      </c>
      <c r="N19" s="152">
        <v>-2177568</v>
      </c>
      <c r="O19" s="153">
        <v>-8.3000000000000001E-3</v>
      </c>
      <c r="P19" s="149"/>
    </row>
    <row r="20" spans="1:16" ht="20.25" customHeight="1" x14ac:dyDescent="0.35">
      <c r="A20" s="145">
        <v>19</v>
      </c>
      <c r="B20" s="150" t="s">
        <v>864</v>
      </c>
      <c r="C20" s="151" t="s">
        <v>865</v>
      </c>
      <c r="D20" s="156">
        <v>0</v>
      </c>
      <c r="E20" s="153">
        <v>0</v>
      </c>
      <c r="F20" s="152">
        <v>281034.5</v>
      </c>
      <c r="G20" s="153">
        <v>3.2000000000000002E-3</v>
      </c>
      <c r="H20" s="152">
        <v>385316.75</v>
      </c>
      <c r="I20" s="153">
        <v>2.8E-3</v>
      </c>
      <c r="J20" s="152">
        <v>513849.25</v>
      </c>
      <c r="K20" s="153">
        <v>2.8999999999999998E-3</v>
      </c>
      <c r="L20" s="152">
        <v>631395.5</v>
      </c>
      <c r="M20" s="153">
        <v>3.0000000000000001E-3</v>
      </c>
      <c r="N20" s="152">
        <v>725953.5</v>
      </c>
      <c r="O20" s="153">
        <v>2.8E-3</v>
      </c>
      <c r="P20" s="149"/>
    </row>
    <row r="21" spans="1:16" ht="20.25" customHeight="1" x14ac:dyDescent="0.35">
      <c r="A21" s="145">
        <v>20</v>
      </c>
      <c r="B21" s="146" t="s">
        <v>866</v>
      </c>
      <c r="C21" s="147" t="s">
        <v>867</v>
      </c>
      <c r="D21" s="177">
        <v>1081505</v>
      </c>
      <c r="E21" s="178">
        <v>3.0300000000000001E-2</v>
      </c>
      <c r="F21" s="177">
        <v>1861635.5</v>
      </c>
      <c r="G21" s="178">
        <v>2.1299999999999999E-2</v>
      </c>
      <c r="H21" s="177">
        <v>2389220.5499999998</v>
      </c>
      <c r="I21" s="178">
        <v>1.7600000000000001E-2</v>
      </c>
      <c r="J21" s="177">
        <v>3255241.05</v>
      </c>
      <c r="K21" s="178">
        <v>1.84E-2</v>
      </c>
      <c r="L21" s="177">
        <v>3769993.3</v>
      </c>
      <c r="M21" s="153">
        <v>1.78E-2</v>
      </c>
      <c r="N21" s="152">
        <v>4469078.8</v>
      </c>
      <c r="O21" s="153">
        <v>1.7000000000000001E-2</v>
      </c>
      <c r="P21" s="149"/>
    </row>
    <row r="22" spans="1:16" ht="20.25" customHeight="1" x14ac:dyDescent="0.35">
      <c r="A22" s="145">
        <v>21</v>
      </c>
      <c r="B22" s="150" t="s">
        <v>868</v>
      </c>
      <c r="C22" s="151" t="s">
        <v>869</v>
      </c>
      <c r="D22" s="154">
        <v>0</v>
      </c>
      <c r="E22" s="148"/>
      <c r="F22" s="154">
        <v>0</v>
      </c>
      <c r="G22" s="148"/>
      <c r="H22" s="154">
        <v>0</v>
      </c>
      <c r="I22" s="154"/>
      <c r="J22" s="154">
        <v>0</v>
      </c>
      <c r="K22" s="154"/>
      <c r="L22" s="154">
        <v>0</v>
      </c>
      <c r="M22" s="148"/>
      <c r="N22" s="154">
        <v>0</v>
      </c>
      <c r="O22" s="148"/>
      <c r="P22" s="149"/>
    </row>
    <row r="23" spans="1:16" ht="20.25" customHeight="1" x14ac:dyDescent="0.35">
      <c r="A23" s="145">
        <v>22</v>
      </c>
      <c r="B23" s="150" t="s">
        <v>870</v>
      </c>
      <c r="C23" s="151" t="s">
        <v>871</v>
      </c>
      <c r="D23" s="152">
        <v>1383518.46</v>
      </c>
      <c r="E23" s="153">
        <v>3.8699999999999998E-2</v>
      </c>
      <c r="F23" s="152">
        <v>2465389.7999999998</v>
      </c>
      <c r="G23" s="153">
        <v>2.8199999999999999E-2</v>
      </c>
      <c r="H23" s="152">
        <v>3379476</v>
      </c>
      <c r="I23" s="153">
        <v>2.4899999999999999E-2</v>
      </c>
      <c r="J23" s="152">
        <v>4338095.8600000003</v>
      </c>
      <c r="K23" s="153">
        <v>2.4500000000000001E-2</v>
      </c>
      <c r="L23" s="152">
        <v>4471935.8600000003</v>
      </c>
      <c r="M23" s="153">
        <v>2.1100000000000001E-2</v>
      </c>
      <c r="N23" s="152">
        <v>4807985.5999999996</v>
      </c>
      <c r="O23" s="153">
        <v>1.8200000000000001E-2</v>
      </c>
      <c r="P23" s="149"/>
    </row>
    <row r="24" spans="1:16" ht="20.25" customHeight="1" x14ac:dyDescent="0.35">
      <c r="A24" s="145">
        <v>23</v>
      </c>
      <c r="B24" s="150" t="s">
        <v>872</v>
      </c>
      <c r="C24" s="151" t="s">
        <v>873</v>
      </c>
      <c r="D24" s="152">
        <v>-166150</v>
      </c>
      <c r="E24" s="153">
        <v>-4.7000000000000002E-3</v>
      </c>
      <c r="F24" s="152">
        <v>-437342.76</v>
      </c>
      <c r="G24" s="153">
        <v>-5.0000000000000001E-3</v>
      </c>
      <c r="H24" s="152">
        <v>-503946.76</v>
      </c>
      <c r="I24" s="153">
        <v>-3.7000000000000002E-3</v>
      </c>
      <c r="J24" s="152">
        <v>-586462.30000000005</v>
      </c>
      <c r="K24" s="153">
        <v>-3.3E-3</v>
      </c>
      <c r="L24" s="152">
        <v>-789233.08</v>
      </c>
      <c r="M24" s="153">
        <v>-3.7000000000000002E-3</v>
      </c>
      <c r="N24" s="152">
        <v>-789233.08</v>
      </c>
      <c r="O24" s="153">
        <v>-3.0000000000000001E-3</v>
      </c>
      <c r="P24" s="149"/>
    </row>
    <row r="25" spans="1:16" ht="20.25" customHeight="1" x14ac:dyDescent="0.35">
      <c r="A25" s="145">
        <v>24</v>
      </c>
      <c r="B25" s="150" t="s">
        <v>872</v>
      </c>
      <c r="C25" s="151" t="s">
        <v>874</v>
      </c>
      <c r="D25" s="154">
        <v>0</v>
      </c>
      <c r="E25" s="154"/>
      <c r="F25" s="154">
        <v>0</v>
      </c>
      <c r="G25" s="154"/>
      <c r="H25" s="154">
        <v>0</v>
      </c>
      <c r="I25" s="154"/>
      <c r="J25" s="154">
        <v>0</v>
      </c>
      <c r="K25" s="154"/>
      <c r="L25" s="154">
        <v>0</v>
      </c>
      <c r="M25" s="148"/>
      <c r="N25" s="154">
        <v>0</v>
      </c>
      <c r="O25" s="148"/>
      <c r="P25" s="149"/>
    </row>
    <row r="26" spans="1:16" ht="20.25" customHeight="1" x14ac:dyDescent="0.35">
      <c r="A26" s="145">
        <v>25</v>
      </c>
      <c r="B26" s="146" t="s">
        <v>872</v>
      </c>
      <c r="C26" s="147" t="s">
        <v>875</v>
      </c>
      <c r="D26" s="177">
        <v>1217368.46</v>
      </c>
      <c r="E26" s="178">
        <v>3.4099999999999998E-2</v>
      </c>
      <c r="F26" s="177">
        <v>2028047.04</v>
      </c>
      <c r="G26" s="178">
        <v>2.3199999999999998E-2</v>
      </c>
      <c r="H26" s="177">
        <v>2875529.24</v>
      </c>
      <c r="I26" s="178">
        <v>2.12E-2</v>
      </c>
      <c r="J26" s="177">
        <v>3751633.56</v>
      </c>
      <c r="K26" s="178">
        <v>2.12E-2</v>
      </c>
      <c r="L26" s="177">
        <v>3682702.78</v>
      </c>
      <c r="M26" s="153">
        <v>1.7399999999999999E-2</v>
      </c>
      <c r="N26" s="152">
        <v>4018752.52</v>
      </c>
      <c r="O26" s="153">
        <v>1.5299999999999999E-2</v>
      </c>
      <c r="P26" s="149"/>
    </row>
    <row r="27" spans="1:16" ht="20.25" customHeight="1" x14ac:dyDescent="0.35">
      <c r="A27" s="145">
        <v>26</v>
      </c>
      <c r="B27" s="150" t="s">
        <v>876</v>
      </c>
      <c r="C27" s="151" t="s">
        <v>877</v>
      </c>
      <c r="D27" s="154">
        <v>0</v>
      </c>
      <c r="E27" s="154"/>
      <c r="F27" s="154">
        <v>0</v>
      </c>
      <c r="G27" s="154"/>
      <c r="H27" s="154">
        <v>0</v>
      </c>
      <c r="I27" s="154"/>
      <c r="J27" s="154">
        <v>0</v>
      </c>
      <c r="K27" s="154"/>
      <c r="L27" s="154">
        <v>0</v>
      </c>
      <c r="M27" s="148"/>
      <c r="N27" s="154">
        <v>0</v>
      </c>
      <c r="O27" s="148"/>
      <c r="P27" s="149"/>
    </row>
    <row r="28" spans="1:16" ht="20.25" customHeight="1" x14ac:dyDescent="0.35">
      <c r="A28" s="145">
        <v>27</v>
      </c>
      <c r="B28" s="150" t="s">
        <v>878</v>
      </c>
      <c r="C28" s="151" t="s">
        <v>879</v>
      </c>
      <c r="D28" s="152">
        <v>1915.69</v>
      </c>
      <c r="E28" s="153">
        <v>1E-4</v>
      </c>
      <c r="F28" s="152">
        <v>1915.69</v>
      </c>
      <c r="G28" s="153">
        <v>0</v>
      </c>
      <c r="H28" s="152">
        <v>1915.69</v>
      </c>
      <c r="I28" s="153">
        <v>0</v>
      </c>
      <c r="J28" s="152">
        <v>1915.69</v>
      </c>
      <c r="K28" s="153">
        <v>0</v>
      </c>
      <c r="L28" s="152">
        <v>1915.69</v>
      </c>
      <c r="M28" s="153">
        <v>0</v>
      </c>
      <c r="N28" s="152">
        <v>1915.69</v>
      </c>
      <c r="O28" s="153">
        <v>0</v>
      </c>
      <c r="P28" s="149"/>
    </row>
    <row r="29" spans="1:16" ht="20.25" customHeight="1" x14ac:dyDescent="0.35">
      <c r="A29" s="145">
        <v>28</v>
      </c>
      <c r="B29" s="150" t="s">
        <v>880</v>
      </c>
      <c r="C29" s="151" t="s">
        <v>881</v>
      </c>
      <c r="D29" s="152">
        <v>291294</v>
      </c>
      <c r="E29" s="153">
        <v>8.2000000000000007E-3</v>
      </c>
      <c r="F29" s="152">
        <v>291294</v>
      </c>
      <c r="G29" s="153">
        <v>3.3E-3</v>
      </c>
      <c r="H29" s="152">
        <v>892721</v>
      </c>
      <c r="I29" s="153">
        <v>6.6E-3</v>
      </c>
      <c r="J29" s="152">
        <v>1236009</v>
      </c>
      <c r="K29" s="153">
        <v>7.0000000000000001E-3</v>
      </c>
      <c r="L29" s="152">
        <v>1639767</v>
      </c>
      <c r="M29" s="153">
        <v>7.7000000000000002E-3</v>
      </c>
      <c r="N29" s="152">
        <v>1908753</v>
      </c>
      <c r="O29" s="153">
        <v>7.1999999999999998E-3</v>
      </c>
      <c r="P29" s="149"/>
    </row>
    <row r="30" spans="1:16" ht="20.25" customHeight="1" x14ac:dyDescent="0.35">
      <c r="A30" s="145">
        <v>29</v>
      </c>
      <c r="B30" s="150" t="s">
        <v>882</v>
      </c>
      <c r="C30" s="151" t="s">
        <v>883</v>
      </c>
      <c r="D30" s="154">
        <v>0</v>
      </c>
      <c r="E30" s="154"/>
      <c r="F30" s="154">
        <v>0</v>
      </c>
      <c r="G30" s="154"/>
      <c r="H30" s="154">
        <v>0</v>
      </c>
      <c r="I30" s="154"/>
      <c r="J30" s="154">
        <v>0</v>
      </c>
      <c r="K30" s="154"/>
      <c r="L30" s="154">
        <v>0</v>
      </c>
      <c r="M30" s="148"/>
      <c r="N30" s="154">
        <v>0</v>
      </c>
      <c r="O30" s="148"/>
      <c r="P30" s="149"/>
    </row>
    <row r="31" spans="1:16" ht="20.25" customHeight="1" x14ac:dyDescent="0.35">
      <c r="A31" s="145">
        <v>30</v>
      </c>
      <c r="B31" s="150" t="s">
        <v>884</v>
      </c>
      <c r="C31" s="151" t="s">
        <v>885</v>
      </c>
      <c r="D31" s="152">
        <v>178631</v>
      </c>
      <c r="E31" s="153">
        <v>5.0000000000000001E-3</v>
      </c>
      <c r="F31" s="152">
        <v>17360</v>
      </c>
      <c r="G31" s="153">
        <v>2.0000000000000001E-4</v>
      </c>
      <c r="H31" s="152">
        <v>17360</v>
      </c>
      <c r="I31" s="153">
        <v>1E-4</v>
      </c>
      <c r="J31" s="152">
        <v>17360</v>
      </c>
      <c r="K31" s="153">
        <v>1E-4</v>
      </c>
      <c r="L31" s="152">
        <v>17360</v>
      </c>
      <c r="M31" s="153">
        <v>1E-4</v>
      </c>
      <c r="N31" s="152">
        <v>17360</v>
      </c>
      <c r="O31" s="153">
        <v>1E-4</v>
      </c>
      <c r="P31" s="149"/>
    </row>
    <row r="32" spans="1:16" ht="20.25" customHeight="1" x14ac:dyDescent="0.35">
      <c r="A32" s="145">
        <v>31</v>
      </c>
      <c r="B32" s="150" t="s">
        <v>886</v>
      </c>
      <c r="C32" s="151" t="s">
        <v>887</v>
      </c>
      <c r="D32" s="156">
        <v>0</v>
      </c>
      <c r="E32" s="153">
        <v>0</v>
      </c>
      <c r="F32" s="152">
        <v>1818892.74</v>
      </c>
      <c r="G32" s="153">
        <v>2.0799999999999999E-2</v>
      </c>
      <c r="H32" s="152">
        <v>1818892.74</v>
      </c>
      <c r="I32" s="153">
        <v>1.34E-2</v>
      </c>
      <c r="J32" s="152">
        <v>1818892.74</v>
      </c>
      <c r="K32" s="153">
        <v>1.03E-2</v>
      </c>
      <c r="L32" s="152">
        <v>1818892.74</v>
      </c>
      <c r="M32" s="153">
        <v>8.6E-3</v>
      </c>
      <c r="N32" s="152">
        <v>1818892.74</v>
      </c>
      <c r="O32" s="153">
        <v>6.8999999999999999E-3</v>
      </c>
      <c r="P32" s="149"/>
    </row>
    <row r="33" spans="1:16" ht="20.25" customHeight="1" x14ac:dyDescent="0.35">
      <c r="A33" s="145">
        <v>32</v>
      </c>
      <c r="B33" s="150" t="s">
        <v>888</v>
      </c>
      <c r="C33" s="151" t="s">
        <v>889</v>
      </c>
      <c r="D33" s="154">
        <v>0</v>
      </c>
      <c r="E33" s="148"/>
      <c r="F33" s="154">
        <v>0</v>
      </c>
      <c r="G33" s="154"/>
      <c r="H33" s="154">
        <v>0</v>
      </c>
      <c r="I33" s="154"/>
      <c r="J33" s="154">
        <v>0</v>
      </c>
      <c r="K33" s="154"/>
      <c r="L33" s="154">
        <v>0</v>
      </c>
      <c r="M33" s="148"/>
      <c r="N33" s="154">
        <v>0</v>
      </c>
      <c r="O33" s="148"/>
      <c r="P33" s="149"/>
    </row>
    <row r="34" spans="1:16" ht="20.25" customHeight="1" x14ac:dyDescent="0.35">
      <c r="A34" s="145">
        <v>33</v>
      </c>
      <c r="B34" s="146" t="s">
        <v>890</v>
      </c>
      <c r="C34" s="147" t="s">
        <v>891</v>
      </c>
      <c r="D34" s="177">
        <v>12606699.02</v>
      </c>
      <c r="E34" s="178">
        <v>0.35310000000000002</v>
      </c>
      <c r="F34" s="177">
        <v>28467529.649999999</v>
      </c>
      <c r="G34" s="178">
        <v>0.32579999999999998</v>
      </c>
      <c r="H34" s="177">
        <v>33668132.439999998</v>
      </c>
      <c r="I34" s="178">
        <v>0.24790000000000001</v>
      </c>
      <c r="J34" s="177">
        <v>46655932.25</v>
      </c>
      <c r="K34" s="178">
        <v>0.26350000000000001</v>
      </c>
      <c r="L34" s="177">
        <v>49797960.109999999</v>
      </c>
      <c r="M34" s="153">
        <v>0.23480000000000001</v>
      </c>
      <c r="N34" s="152">
        <v>57699132.829999998</v>
      </c>
      <c r="O34" s="153">
        <v>0.219</v>
      </c>
      <c r="P34" s="149"/>
    </row>
    <row r="35" spans="1:16" ht="20.25" customHeight="1" x14ac:dyDescent="0.35">
      <c r="A35" s="145">
        <v>34</v>
      </c>
      <c r="B35" s="150" t="s">
        <v>892</v>
      </c>
      <c r="C35" s="151" t="s">
        <v>893</v>
      </c>
      <c r="D35" s="152">
        <v>165345.75</v>
      </c>
      <c r="E35" s="153">
        <v>4.5999999999999999E-3</v>
      </c>
      <c r="F35" s="152">
        <v>296059.51</v>
      </c>
      <c r="G35" s="153">
        <v>3.3999999999999998E-3</v>
      </c>
      <c r="H35" s="152">
        <v>382895.26</v>
      </c>
      <c r="I35" s="153">
        <v>2.8E-3</v>
      </c>
      <c r="J35" s="152">
        <v>446669.81</v>
      </c>
      <c r="K35" s="153">
        <v>2.5000000000000001E-3</v>
      </c>
      <c r="L35" s="152">
        <v>452965.81</v>
      </c>
      <c r="M35" s="153">
        <v>2.0999999999999999E-3</v>
      </c>
      <c r="N35" s="152">
        <v>462155.81</v>
      </c>
      <c r="O35" s="153">
        <v>1.8E-3</v>
      </c>
      <c r="P35" s="149"/>
    </row>
    <row r="36" spans="1:16" ht="20.25" customHeight="1" x14ac:dyDescent="0.35">
      <c r="A36" s="145">
        <v>35</v>
      </c>
      <c r="B36" s="150" t="s">
        <v>894</v>
      </c>
      <c r="C36" s="151" t="s">
        <v>895</v>
      </c>
      <c r="D36" s="152">
        <v>1866136.69</v>
      </c>
      <c r="E36" s="153">
        <v>5.2299999999999999E-2</v>
      </c>
      <c r="F36" s="152">
        <v>3538979.03</v>
      </c>
      <c r="G36" s="153">
        <v>4.0500000000000001E-2</v>
      </c>
      <c r="H36" s="152">
        <v>5332171.95</v>
      </c>
      <c r="I36" s="153">
        <v>3.9300000000000002E-2</v>
      </c>
      <c r="J36" s="152">
        <v>7213304.3799999999</v>
      </c>
      <c r="K36" s="153">
        <v>4.07E-2</v>
      </c>
      <c r="L36" s="152">
        <v>8866151.3599999994</v>
      </c>
      <c r="M36" s="153">
        <v>4.1799999999999997E-2</v>
      </c>
      <c r="N36" s="152">
        <v>10594997.220000001</v>
      </c>
      <c r="O36" s="153">
        <v>4.02E-2</v>
      </c>
      <c r="P36" s="149"/>
    </row>
    <row r="37" spans="1:16" ht="20.25" customHeight="1" x14ac:dyDescent="0.35">
      <c r="A37" s="145">
        <v>36</v>
      </c>
      <c r="B37" s="150" t="s">
        <v>896</v>
      </c>
      <c r="C37" s="151" t="s">
        <v>897</v>
      </c>
      <c r="D37" s="152">
        <v>2051114.33</v>
      </c>
      <c r="E37" s="153">
        <v>5.74E-2</v>
      </c>
      <c r="F37" s="152">
        <v>3507244.35</v>
      </c>
      <c r="G37" s="153">
        <v>4.0099999999999997E-2</v>
      </c>
      <c r="H37" s="152">
        <v>4445466.28</v>
      </c>
      <c r="I37" s="153">
        <v>3.27E-2</v>
      </c>
      <c r="J37" s="152">
        <v>5594525.5599999996</v>
      </c>
      <c r="K37" s="153">
        <v>3.1600000000000003E-2</v>
      </c>
      <c r="L37" s="152">
        <v>7073916.8899999997</v>
      </c>
      <c r="M37" s="153">
        <v>3.3399999999999999E-2</v>
      </c>
      <c r="N37" s="152">
        <v>10465857.32</v>
      </c>
      <c r="O37" s="153">
        <v>3.9699999999999999E-2</v>
      </c>
      <c r="P37" s="149"/>
    </row>
    <row r="38" spans="1:16" ht="20.25" customHeight="1" x14ac:dyDescent="0.35">
      <c r="A38" s="145">
        <v>37</v>
      </c>
      <c r="B38" s="150" t="s">
        <v>898</v>
      </c>
      <c r="C38" s="151" t="s">
        <v>899</v>
      </c>
      <c r="D38" s="156">
        <v>0</v>
      </c>
      <c r="E38" s="153">
        <v>0</v>
      </c>
      <c r="F38" s="152">
        <v>-1177230.28</v>
      </c>
      <c r="G38" s="153">
        <v>-1.35E-2</v>
      </c>
      <c r="H38" s="152">
        <v>-1177230.28</v>
      </c>
      <c r="I38" s="153">
        <v>-8.6999999999999994E-3</v>
      </c>
      <c r="J38" s="152">
        <v>-1966376.06</v>
      </c>
      <c r="K38" s="153">
        <v>-1.11E-2</v>
      </c>
      <c r="L38" s="152">
        <v>-2786994.83</v>
      </c>
      <c r="M38" s="153">
        <v>-1.3100000000000001E-2</v>
      </c>
      <c r="N38" s="152">
        <v>-2786994.83</v>
      </c>
      <c r="O38" s="153">
        <v>-1.06E-2</v>
      </c>
      <c r="P38" s="149"/>
    </row>
    <row r="39" spans="1:16" ht="20.25" customHeight="1" x14ac:dyDescent="0.35">
      <c r="A39" s="145">
        <v>38</v>
      </c>
      <c r="B39" s="150" t="s">
        <v>900</v>
      </c>
      <c r="C39" s="151" t="s">
        <v>901</v>
      </c>
      <c r="D39" s="156">
        <v>0</v>
      </c>
      <c r="E39" s="153">
        <v>0</v>
      </c>
      <c r="F39" s="152">
        <v>252478.8</v>
      </c>
      <c r="G39" s="153">
        <v>2.8999999999999998E-3</v>
      </c>
      <c r="H39" s="152">
        <v>252478.8</v>
      </c>
      <c r="I39" s="153">
        <v>1.9E-3</v>
      </c>
      <c r="J39" s="152">
        <v>300109.40000000002</v>
      </c>
      <c r="K39" s="153">
        <v>1.6999999999999999E-3</v>
      </c>
      <c r="L39" s="152">
        <v>407824</v>
      </c>
      <c r="M39" s="153">
        <v>1.9E-3</v>
      </c>
      <c r="N39" s="152">
        <v>407824</v>
      </c>
      <c r="O39" s="153">
        <v>1.5E-3</v>
      </c>
      <c r="P39" s="149"/>
    </row>
    <row r="40" spans="1:16" ht="20.25" customHeight="1" x14ac:dyDescent="0.35">
      <c r="A40" s="145">
        <v>39</v>
      </c>
      <c r="B40" s="146" t="s">
        <v>902</v>
      </c>
      <c r="C40" s="147" t="s">
        <v>903</v>
      </c>
      <c r="D40" s="177">
        <v>2051114.33</v>
      </c>
      <c r="E40" s="178">
        <v>5.74E-2</v>
      </c>
      <c r="F40" s="177">
        <v>2582492.87</v>
      </c>
      <c r="G40" s="178">
        <v>2.9600000000000001E-2</v>
      </c>
      <c r="H40" s="177">
        <v>3520714.8</v>
      </c>
      <c r="I40" s="178">
        <v>2.5899999999999999E-2</v>
      </c>
      <c r="J40" s="177">
        <v>3928258.9</v>
      </c>
      <c r="K40" s="178">
        <v>2.2200000000000001E-2</v>
      </c>
      <c r="L40" s="177">
        <v>4694746.0599999996</v>
      </c>
      <c r="M40" s="153">
        <v>2.2100000000000002E-2</v>
      </c>
      <c r="N40" s="152">
        <v>8086686.4900000002</v>
      </c>
      <c r="O40" s="153">
        <v>3.0700000000000002E-2</v>
      </c>
      <c r="P40" s="149"/>
    </row>
    <row r="41" spans="1:16" ht="20.25" customHeight="1" x14ac:dyDescent="0.35">
      <c r="A41" s="145">
        <v>40</v>
      </c>
      <c r="B41" s="146" t="s">
        <v>904</v>
      </c>
      <c r="C41" s="147" t="s">
        <v>905</v>
      </c>
      <c r="D41" s="177">
        <v>3917251.02</v>
      </c>
      <c r="E41" s="178">
        <v>0.10970000000000001</v>
      </c>
      <c r="F41" s="177">
        <v>6121471.9000000004</v>
      </c>
      <c r="G41" s="178">
        <v>7.0099999999999996E-2</v>
      </c>
      <c r="H41" s="177">
        <v>8852886.75</v>
      </c>
      <c r="I41" s="178">
        <v>6.5199999999999994E-2</v>
      </c>
      <c r="J41" s="177">
        <v>11141563.279999999</v>
      </c>
      <c r="K41" s="178">
        <v>6.2899999999999998E-2</v>
      </c>
      <c r="L41" s="177">
        <v>13560897.42</v>
      </c>
      <c r="M41" s="153">
        <v>6.3899999999999998E-2</v>
      </c>
      <c r="N41" s="152">
        <v>18681683.710000001</v>
      </c>
      <c r="O41" s="153">
        <v>7.0900000000000005E-2</v>
      </c>
      <c r="P41" s="149"/>
    </row>
    <row r="42" spans="1:16" ht="20.25" customHeight="1" x14ac:dyDescent="0.35">
      <c r="A42" s="145">
        <v>41</v>
      </c>
      <c r="B42" s="150" t="s">
        <v>906</v>
      </c>
      <c r="C42" s="151" t="s">
        <v>907</v>
      </c>
      <c r="D42" s="152">
        <v>298732.25</v>
      </c>
      <c r="E42" s="153">
        <v>8.3999999999999995E-3</v>
      </c>
      <c r="F42" s="152">
        <v>649136.4</v>
      </c>
      <c r="G42" s="153">
        <v>7.4000000000000003E-3</v>
      </c>
      <c r="H42" s="152">
        <v>922490.69</v>
      </c>
      <c r="I42" s="153">
        <v>6.7999999999999996E-3</v>
      </c>
      <c r="J42" s="152">
        <v>1230065.06</v>
      </c>
      <c r="K42" s="153">
        <v>6.8999999999999999E-3</v>
      </c>
      <c r="L42" s="152">
        <v>1453634.36</v>
      </c>
      <c r="M42" s="153">
        <v>6.8999999999999999E-3</v>
      </c>
      <c r="N42" s="152">
        <v>1791168.91</v>
      </c>
      <c r="O42" s="153">
        <v>6.7999999999999996E-3</v>
      </c>
      <c r="P42" s="149"/>
    </row>
    <row r="43" spans="1:16" ht="20.25" customHeight="1" x14ac:dyDescent="0.35">
      <c r="A43" s="145">
        <v>42</v>
      </c>
      <c r="B43" s="150" t="s">
        <v>908</v>
      </c>
      <c r="C43" s="151" t="s">
        <v>909</v>
      </c>
      <c r="D43" s="152">
        <v>124529.74</v>
      </c>
      <c r="E43" s="153">
        <v>3.5000000000000001E-3</v>
      </c>
      <c r="F43" s="152">
        <v>268395.03999999998</v>
      </c>
      <c r="G43" s="153">
        <v>3.0999999999999999E-3</v>
      </c>
      <c r="H43" s="152">
        <v>414930.82</v>
      </c>
      <c r="I43" s="153">
        <v>3.0999999999999999E-3</v>
      </c>
      <c r="J43" s="152">
        <v>503165.46</v>
      </c>
      <c r="K43" s="153">
        <v>2.8E-3</v>
      </c>
      <c r="L43" s="152">
        <v>560384.46</v>
      </c>
      <c r="M43" s="153">
        <v>2.5999999999999999E-3</v>
      </c>
      <c r="N43" s="152">
        <v>705653.84</v>
      </c>
      <c r="O43" s="153">
        <v>2.7000000000000001E-3</v>
      </c>
      <c r="P43" s="149"/>
    </row>
    <row r="44" spans="1:16" ht="20.25" customHeight="1" x14ac:dyDescent="0.35">
      <c r="A44" s="145">
        <v>43</v>
      </c>
      <c r="B44" s="150" t="s">
        <v>910</v>
      </c>
      <c r="C44" s="151" t="s">
        <v>911</v>
      </c>
      <c r="D44" s="156">
        <v>0</v>
      </c>
      <c r="E44" s="153">
        <v>0</v>
      </c>
      <c r="F44" s="152">
        <v>-19549.830000000002</v>
      </c>
      <c r="G44" s="153">
        <v>-2.0000000000000001E-4</v>
      </c>
      <c r="H44" s="152">
        <v>-33222.69</v>
      </c>
      <c r="I44" s="153">
        <v>-2.0000000000000001E-4</v>
      </c>
      <c r="J44" s="152">
        <v>-107129.02</v>
      </c>
      <c r="K44" s="153">
        <v>-5.9999999999999995E-4</v>
      </c>
      <c r="L44" s="152">
        <v>-112361.62</v>
      </c>
      <c r="M44" s="153">
        <v>-5.0000000000000001E-4</v>
      </c>
      <c r="N44" s="152">
        <v>-125058.14</v>
      </c>
      <c r="O44" s="153">
        <v>-5.0000000000000001E-4</v>
      </c>
      <c r="P44" s="149"/>
    </row>
    <row r="45" spans="1:16" ht="20.25" customHeight="1" x14ac:dyDescent="0.35">
      <c r="A45" s="145">
        <v>44</v>
      </c>
      <c r="B45" s="150" t="s">
        <v>912</v>
      </c>
      <c r="C45" s="151" t="s">
        <v>913</v>
      </c>
      <c r="D45" s="156">
        <v>0</v>
      </c>
      <c r="E45" s="153">
        <v>0</v>
      </c>
      <c r="F45" s="152">
        <v>26537.29</v>
      </c>
      <c r="G45" s="153">
        <v>2.9999999999999997E-4</v>
      </c>
      <c r="H45" s="152">
        <v>41303.730000000003</v>
      </c>
      <c r="I45" s="153">
        <v>2.9999999999999997E-4</v>
      </c>
      <c r="J45" s="152">
        <v>81185.31</v>
      </c>
      <c r="K45" s="153">
        <v>5.0000000000000001E-4</v>
      </c>
      <c r="L45" s="152">
        <v>86901.64</v>
      </c>
      <c r="M45" s="153">
        <v>4.0000000000000002E-4</v>
      </c>
      <c r="N45" s="152">
        <v>88310.57</v>
      </c>
      <c r="O45" s="153">
        <v>2.9999999999999997E-4</v>
      </c>
      <c r="P45" s="149"/>
    </row>
    <row r="46" spans="1:16" ht="20.25" customHeight="1" x14ac:dyDescent="0.35">
      <c r="A46" s="145">
        <v>45</v>
      </c>
      <c r="B46" s="146" t="s">
        <v>914</v>
      </c>
      <c r="C46" s="147" t="s">
        <v>915</v>
      </c>
      <c r="D46" s="177">
        <v>124529.74</v>
      </c>
      <c r="E46" s="178">
        <v>3.5000000000000001E-3</v>
      </c>
      <c r="F46" s="177">
        <v>275382.5</v>
      </c>
      <c r="G46" s="178">
        <v>3.2000000000000002E-3</v>
      </c>
      <c r="H46" s="177">
        <v>423011.86</v>
      </c>
      <c r="I46" s="178">
        <v>3.0999999999999999E-3</v>
      </c>
      <c r="J46" s="177">
        <v>477221.75</v>
      </c>
      <c r="K46" s="178">
        <v>2.7000000000000001E-3</v>
      </c>
      <c r="L46" s="177">
        <v>534924.48</v>
      </c>
      <c r="M46" s="153">
        <v>2.5000000000000001E-3</v>
      </c>
      <c r="N46" s="152">
        <v>668906.27</v>
      </c>
      <c r="O46" s="153">
        <v>2.5000000000000001E-3</v>
      </c>
      <c r="P46" s="149"/>
    </row>
    <row r="47" spans="1:16" ht="20.25" customHeight="1" x14ac:dyDescent="0.35">
      <c r="A47" s="145">
        <v>46</v>
      </c>
      <c r="B47" s="146" t="s">
        <v>916</v>
      </c>
      <c r="C47" s="147" t="s">
        <v>917</v>
      </c>
      <c r="D47" s="177">
        <v>423261.99</v>
      </c>
      <c r="E47" s="178">
        <v>1.1900000000000001E-2</v>
      </c>
      <c r="F47" s="177">
        <v>924518.9</v>
      </c>
      <c r="G47" s="178">
        <v>1.06E-2</v>
      </c>
      <c r="H47" s="177">
        <v>1345502.55</v>
      </c>
      <c r="I47" s="178">
        <v>9.9000000000000008E-3</v>
      </c>
      <c r="J47" s="177">
        <v>1707286.81</v>
      </c>
      <c r="K47" s="178">
        <v>9.5999999999999992E-3</v>
      </c>
      <c r="L47" s="177">
        <v>1988558.84</v>
      </c>
      <c r="M47" s="153">
        <v>9.4000000000000004E-3</v>
      </c>
      <c r="N47" s="152">
        <v>2460075.1800000002</v>
      </c>
      <c r="O47" s="153">
        <v>9.2999999999999992E-3</v>
      </c>
      <c r="P47" s="176"/>
    </row>
    <row r="48" spans="1:16" ht="20.25" customHeight="1" x14ac:dyDescent="0.35">
      <c r="A48" s="145">
        <v>47</v>
      </c>
      <c r="B48" s="150" t="s">
        <v>918</v>
      </c>
      <c r="C48" s="151" t="s">
        <v>919</v>
      </c>
      <c r="D48" s="152">
        <v>3975280.46</v>
      </c>
      <c r="E48" s="153">
        <v>0.1113</v>
      </c>
      <c r="F48" s="152">
        <v>8295667.46</v>
      </c>
      <c r="G48" s="153">
        <v>9.4899999999999998E-2</v>
      </c>
      <c r="H48" s="152">
        <v>12059229.710000001</v>
      </c>
      <c r="I48" s="153">
        <v>8.8800000000000004E-2</v>
      </c>
      <c r="J48" s="152">
        <v>15766948.02</v>
      </c>
      <c r="K48" s="153">
        <v>8.8999999999999996E-2</v>
      </c>
      <c r="L48" s="152">
        <v>18891780.710000001</v>
      </c>
      <c r="M48" s="153">
        <v>8.9099999999999999E-2</v>
      </c>
      <c r="N48" s="152">
        <v>25226337.34</v>
      </c>
      <c r="O48" s="153">
        <v>9.5699999999999993E-2</v>
      </c>
      <c r="P48" s="149"/>
    </row>
    <row r="49" spans="1:16" ht="20.25" customHeight="1" x14ac:dyDescent="0.35">
      <c r="A49" s="145">
        <v>48</v>
      </c>
      <c r="B49" s="150" t="s">
        <v>920</v>
      </c>
      <c r="C49" s="151" t="s">
        <v>921</v>
      </c>
      <c r="D49" s="152">
        <v>-2471951.71</v>
      </c>
      <c r="E49" s="153">
        <v>-6.9199999999999998E-2</v>
      </c>
      <c r="F49" s="152">
        <v>-5101548.71</v>
      </c>
      <c r="G49" s="153">
        <v>-5.8400000000000001E-2</v>
      </c>
      <c r="H49" s="152">
        <v>-7709488.7000000002</v>
      </c>
      <c r="I49" s="153">
        <v>-5.6800000000000003E-2</v>
      </c>
      <c r="J49" s="152">
        <v>-9949423.0099999998</v>
      </c>
      <c r="K49" s="153">
        <v>-5.62E-2</v>
      </c>
      <c r="L49" s="152">
        <v>-12362415.800000001</v>
      </c>
      <c r="M49" s="153">
        <v>-5.8299999999999998E-2</v>
      </c>
      <c r="N49" s="152">
        <v>-17323669.43</v>
      </c>
      <c r="O49" s="153">
        <v>-6.5799999999999997E-2</v>
      </c>
      <c r="P49" s="149"/>
    </row>
    <row r="50" spans="1:16" ht="20.25" customHeight="1" x14ac:dyDescent="0.35">
      <c r="A50" s="145">
        <v>49</v>
      </c>
      <c r="B50" s="150" t="s">
        <v>922</v>
      </c>
      <c r="C50" s="151" t="s">
        <v>923</v>
      </c>
      <c r="D50" s="154">
        <v>0</v>
      </c>
      <c r="E50" s="154"/>
      <c r="F50" s="154">
        <v>0</v>
      </c>
      <c r="G50" s="154"/>
      <c r="H50" s="154">
        <v>0</v>
      </c>
      <c r="I50" s="154"/>
      <c r="J50" s="154">
        <v>0</v>
      </c>
      <c r="K50" s="154"/>
      <c r="L50" s="154">
        <v>0</v>
      </c>
      <c r="M50" s="148"/>
      <c r="N50" s="154">
        <v>0</v>
      </c>
      <c r="O50" s="148"/>
      <c r="P50" s="149"/>
    </row>
    <row r="51" spans="1:16" ht="20.25" customHeight="1" x14ac:dyDescent="0.35">
      <c r="A51" s="145">
        <v>50</v>
      </c>
      <c r="B51" s="146" t="s">
        <v>924</v>
      </c>
      <c r="C51" s="147" t="s">
        <v>925</v>
      </c>
      <c r="D51" s="177">
        <v>1503328.75</v>
      </c>
      <c r="E51" s="178">
        <v>4.2099999999999999E-2</v>
      </c>
      <c r="F51" s="177">
        <v>3194118.75</v>
      </c>
      <c r="G51" s="178">
        <v>3.6600000000000001E-2</v>
      </c>
      <c r="H51" s="177">
        <v>4349741.01</v>
      </c>
      <c r="I51" s="178">
        <v>3.2000000000000001E-2</v>
      </c>
      <c r="J51" s="177">
        <v>5817525.0099999998</v>
      </c>
      <c r="K51" s="178">
        <v>3.2800000000000003E-2</v>
      </c>
      <c r="L51" s="177">
        <v>6529364.9100000001</v>
      </c>
      <c r="M51" s="153">
        <v>3.0800000000000001E-2</v>
      </c>
      <c r="N51" s="152">
        <v>7902667.9100000001</v>
      </c>
      <c r="O51" s="153">
        <v>0.03</v>
      </c>
      <c r="P51" s="149"/>
    </row>
    <row r="52" spans="1:16" ht="20.25" customHeight="1" x14ac:dyDescent="0.35">
      <c r="A52" s="145">
        <v>51</v>
      </c>
      <c r="B52" s="150" t="s">
        <v>926</v>
      </c>
      <c r="C52" s="151" t="s">
        <v>927</v>
      </c>
      <c r="D52" s="152">
        <v>83257.41</v>
      </c>
      <c r="E52" s="153">
        <v>2.3E-3</v>
      </c>
      <c r="F52" s="152">
        <v>1249588.51</v>
      </c>
      <c r="G52" s="153">
        <v>1.43E-2</v>
      </c>
      <c r="H52" s="152">
        <v>2180543.35</v>
      </c>
      <c r="I52" s="153">
        <v>1.61E-2</v>
      </c>
      <c r="J52" s="152">
        <v>4753852.0199999996</v>
      </c>
      <c r="K52" s="153">
        <v>2.6800000000000001E-2</v>
      </c>
      <c r="L52" s="152">
        <v>5977041.5499999998</v>
      </c>
      <c r="M52" s="153">
        <v>2.8199999999999999E-2</v>
      </c>
      <c r="N52" s="152">
        <v>10841513.029999999</v>
      </c>
      <c r="O52" s="153">
        <v>4.1099999999999998E-2</v>
      </c>
      <c r="P52" s="149"/>
    </row>
    <row r="53" spans="1:16" ht="20.25" customHeight="1" x14ac:dyDescent="0.35">
      <c r="A53" s="145">
        <v>52</v>
      </c>
      <c r="B53" s="146" t="s">
        <v>928</v>
      </c>
      <c r="C53" s="147" t="s">
        <v>929</v>
      </c>
      <c r="D53" s="179">
        <v>0</v>
      </c>
      <c r="E53" s="178">
        <v>0</v>
      </c>
      <c r="F53" s="177">
        <v>1487882.25</v>
      </c>
      <c r="G53" s="178">
        <v>1.7000000000000001E-2</v>
      </c>
      <c r="H53" s="177">
        <v>1788958.45</v>
      </c>
      <c r="I53" s="178">
        <v>1.32E-2</v>
      </c>
      <c r="J53" s="177">
        <v>2094934.51</v>
      </c>
      <c r="K53" s="178">
        <v>1.18E-2</v>
      </c>
      <c r="L53" s="177">
        <v>3258555.23</v>
      </c>
      <c r="M53" s="153">
        <v>1.54E-2</v>
      </c>
      <c r="N53" s="152">
        <v>4834861.1900000004</v>
      </c>
      <c r="O53" s="153">
        <v>1.84E-2</v>
      </c>
      <c r="P53" s="149"/>
    </row>
    <row r="54" spans="1:16" ht="20.25" customHeight="1" x14ac:dyDescent="0.35">
      <c r="A54" s="145">
        <v>53</v>
      </c>
      <c r="B54" s="150" t="s">
        <v>930</v>
      </c>
      <c r="C54" s="151" t="s">
        <v>931</v>
      </c>
      <c r="D54" s="154">
        <v>0</v>
      </c>
      <c r="E54" s="148"/>
      <c r="F54" s="154">
        <v>0</v>
      </c>
      <c r="G54" s="154"/>
      <c r="H54" s="154">
        <v>0</v>
      </c>
      <c r="I54" s="154"/>
      <c r="J54" s="154">
        <v>0</v>
      </c>
      <c r="K54" s="154"/>
      <c r="L54" s="154">
        <v>0</v>
      </c>
      <c r="M54" s="148"/>
      <c r="N54" s="154">
        <v>0</v>
      </c>
      <c r="O54" s="148"/>
      <c r="P54" s="149"/>
    </row>
    <row r="55" spans="1:16" ht="20.25" customHeight="1" x14ac:dyDescent="0.35">
      <c r="A55" s="145">
        <v>54</v>
      </c>
      <c r="B55" s="150" t="s">
        <v>932</v>
      </c>
      <c r="C55" s="151" t="s">
        <v>933</v>
      </c>
      <c r="D55" s="152">
        <v>1586586.16</v>
      </c>
      <c r="E55" s="153">
        <v>4.4400000000000002E-2</v>
      </c>
      <c r="F55" s="152">
        <v>5931589.5099999998</v>
      </c>
      <c r="G55" s="153">
        <v>6.7900000000000002E-2</v>
      </c>
      <c r="H55" s="152">
        <v>8319242.8099999996</v>
      </c>
      <c r="I55" s="153">
        <v>6.1199999999999997E-2</v>
      </c>
      <c r="J55" s="152">
        <v>12666311.539999999</v>
      </c>
      <c r="K55" s="153">
        <v>7.1499999999999994E-2</v>
      </c>
      <c r="L55" s="152">
        <v>15764961.689999999</v>
      </c>
      <c r="M55" s="153">
        <v>7.4300000000000005E-2</v>
      </c>
      <c r="N55" s="152">
        <v>23579042.129999999</v>
      </c>
      <c r="O55" s="153">
        <v>8.9499999999999996E-2</v>
      </c>
      <c r="P55" s="149"/>
    </row>
    <row r="56" spans="1:16" ht="20.25" customHeight="1" x14ac:dyDescent="0.35">
      <c r="A56" s="145">
        <v>55</v>
      </c>
      <c r="B56" s="150" t="s">
        <v>934</v>
      </c>
      <c r="C56" s="151" t="s">
        <v>935</v>
      </c>
      <c r="D56" s="152">
        <v>31185</v>
      </c>
      <c r="E56" s="153">
        <v>8.9999999999999998E-4</v>
      </c>
      <c r="F56" s="152">
        <v>35672</v>
      </c>
      <c r="G56" s="153">
        <v>4.0000000000000002E-4</v>
      </c>
      <c r="H56" s="152">
        <v>72996</v>
      </c>
      <c r="I56" s="153">
        <v>5.0000000000000001E-4</v>
      </c>
      <c r="J56" s="152">
        <v>118951</v>
      </c>
      <c r="K56" s="153">
        <v>6.9999999999999999E-4</v>
      </c>
      <c r="L56" s="152">
        <v>151251</v>
      </c>
      <c r="M56" s="153">
        <v>6.9999999999999999E-4</v>
      </c>
      <c r="N56" s="152">
        <v>174536</v>
      </c>
      <c r="O56" s="153">
        <v>6.9999999999999999E-4</v>
      </c>
      <c r="P56" s="149"/>
    </row>
    <row r="57" spans="1:16" ht="20.25" customHeight="1" x14ac:dyDescent="0.35">
      <c r="A57" s="145">
        <v>56</v>
      </c>
      <c r="B57" s="150" t="s">
        <v>936</v>
      </c>
      <c r="C57" s="151" t="s">
        <v>937</v>
      </c>
      <c r="D57" s="154">
        <v>0</v>
      </c>
      <c r="E57" s="154"/>
      <c r="F57" s="154">
        <v>0</v>
      </c>
      <c r="G57" s="154"/>
      <c r="H57" s="154">
        <v>0</v>
      </c>
      <c r="I57" s="154"/>
      <c r="J57" s="154">
        <v>0</v>
      </c>
      <c r="K57" s="154"/>
      <c r="L57" s="154">
        <v>0</v>
      </c>
      <c r="M57" s="148"/>
      <c r="N57" s="154">
        <v>0</v>
      </c>
      <c r="O57" s="148"/>
      <c r="P57" s="149"/>
    </row>
    <row r="58" spans="1:16" ht="20.25" customHeight="1" x14ac:dyDescent="0.35">
      <c r="A58" s="145">
        <v>57</v>
      </c>
      <c r="B58" s="150" t="s">
        <v>938</v>
      </c>
      <c r="C58" s="151" t="s">
        <v>939</v>
      </c>
      <c r="D58" s="154">
        <v>0</v>
      </c>
      <c r="E58" s="154"/>
      <c r="F58" s="154">
        <v>0</v>
      </c>
      <c r="G58" s="154"/>
      <c r="H58" s="154">
        <v>0</v>
      </c>
      <c r="I58" s="154"/>
      <c r="J58" s="154">
        <v>0</v>
      </c>
      <c r="K58" s="154"/>
      <c r="L58" s="154">
        <v>0</v>
      </c>
      <c r="M58" s="148"/>
      <c r="N58" s="154">
        <v>0</v>
      </c>
      <c r="O58" s="148"/>
      <c r="P58" s="149"/>
    </row>
    <row r="59" spans="1:16" ht="20.25" customHeight="1" x14ac:dyDescent="0.35">
      <c r="A59" s="145">
        <v>58</v>
      </c>
      <c r="B59" s="146" t="s">
        <v>940</v>
      </c>
      <c r="C59" s="147" t="s">
        <v>941</v>
      </c>
      <c r="D59" s="177">
        <v>31185</v>
      </c>
      <c r="E59" s="178">
        <v>8.9999999999999998E-4</v>
      </c>
      <c r="F59" s="177">
        <v>35672</v>
      </c>
      <c r="G59" s="178">
        <v>4.0000000000000002E-4</v>
      </c>
      <c r="H59" s="177">
        <v>72996</v>
      </c>
      <c r="I59" s="178">
        <v>5.0000000000000001E-4</v>
      </c>
      <c r="J59" s="177">
        <v>118951</v>
      </c>
      <c r="K59" s="178">
        <v>6.9999999999999999E-4</v>
      </c>
      <c r="L59" s="177">
        <v>151251</v>
      </c>
      <c r="M59" s="153">
        <v>6.9999999999999999E-4</v>
      </c>
      <c r="N59" s="152">
        <v>174536</v>
      </c>
      <c r="O59" s="153">
        <v>6.9999999999999999E-4</v>
      </c>
      <c r="P59" s="149"/>
    </row>
    <row r="60" spans="1:16" ht="20.25" customHeight="1" x14ac:dyDescent="0.35">
      <c r="A60" s="145">
        <v>59</v>
      </c>
      <c r="B60" s="150" t="s">
        <v>942</v>
      </c>
      <c r="C60" s="151" t="s">
        <v>943</v>
      </c>
      <c r="D60" s="154">
        <v>0</v>
      </c>
      <c r="E60" s="154"/>
      <c r="F60" s="154">
        <v>0</v>
      </c>
      <c r="G60" s="154"/>
      <c r="H60" s="154">
        <v>0</v>
      </c>
      <c r="I60" s="154"/>
      <c r="J60" s="154">
        <v>0</v>
      </c>
      <c r="K60" s="154"/>
      <c r="L60" s="154">
        <v>0</v>
      </c>
      <c r="M60" s="148"/>
      <c r="N60" s="154">
        <v>0</v>
      </c>
      <c r="O60" s="148"/>
      <c r="P60" s="149"/>
    </row>
    <row r="61" spans="1:16" ht="20.25" customHeight="1" x14ac:dyDescent="0.35">
      <c r="A61" s="145">
        <v>60</v>
      </c>
      <c r="B61" s="150" t="s">
        <v>944</v>
      </c>
      <c r="C61" s="151" t="s">
        <v>945</v>
      </c>
      <c r="D61" s="154">
        <v>0</v>
      </c>
      <c r="E61" s="154"/>
      <c r="F61" s="154">
        <v>0</v>
      </c>
      <c r="G61" s="154"/>
      <c r="H61" s="154">
        <v>0</v>
      </c>
      <c r="I61" s="154"/>
      <c r="J61" s="154">
        <v>0</v>
      </c>
      <c r="K61" s="154"/>
      <c r="L61" s="154">
        <v>0</v>
      </c>
      <c r="M61" s="148"/>
      <c r="N61" s="154">
        <v>0</v>
      </c>
      <c r="O61" s="148"/>
      <c r="P61" s="149"/>
    </row>
    <row r="62" spans="1:16" ht="20.25" customHeight="1" x14ac:dyDescent="0.35">
      <c r="A62" s="145">
        <v>61</v>
      </c>
      <c r="B62" s="150" t="s">
        <v>946</v>
      </c>
      <c r="C62" s="151" t="s">
        <v>947</v>
      </c>
      <c r="D62" s="152">
        <v>5000</v>
      </c>
      <c r="E62" s="153">
        <v>1E-4</v>
      </c>
      <c r="F62" s="152">
        <v>24500</v>
      </c>
      <c r="G62" s="153">
        <v>2.9999999999999997E-4</v>
      </c>
      <c r="H62" s="152">
        <v>33000</v>
      </c>
      <c r="I62" s="153">
        <v>2.0000000000000001E-4</v>
      </c>
      <c r="J62" s="152">
        <v>37900</v>
      </c>
      <c r="K62" s="153">
        <v>2.0000000000000001E-4</v>
      </c>
      <c r="L62" s="152">
        <v>45400</v>
      </c>
      <c r="M62" s="153">
        <v>2.0000000000000001E-4</v>
      </c>
      <c r="N62" s="152">
        <v>60400</v>
      </c>
      <c r="O62" s="153">
        <v>2.0000000000000001E-4</v>
      </c>
      <c r="P62" s="149"/>
    </row>
    <row r="63" spans="1:16" ht="20.25" customHeight="1" x14ac:dyDescent="0.35">
      <c r="A63" s="145">
        <v>62</v>
      </c>
      <c r="B63" s="146" t="s">
        <v>948</v>
      </c>
      <c r="C63" s="147" t="s">
        <v>949</v>
      </c>
      <c r="D63" s="177">
        <v>36185</v>
      </c>
      <c r="E63" s="178">
        <v>1E-3</v>
      </c>
      <c r="F63" s="177">
        <v>60172</v>
      </c>
      <c r="G63" s="178">
        <v>6.9999999999999999E-4</v>
      </c>
      <c r="H63" s="177">
        <v>105996</v>
      </c>
      <c r="I63" s="178">
        <v>8.0000000000000004E-4</v>
      </c>
      <c r="J63" s="177">
        <v>156851</v>
      </c>
      <c r="K63" s="178">
        <v>8.9999999999999998E-4</v>
      </c>
      <c r="L63" s="177">
        <v>196651</v>
      </c>
      <c r="M63" s="153">
        <v>8.9999999999999998E-4</v>
      </c>
      <c r="N63" s="152">
        <v>234936</v>
      </c>
      <c r="O63" s="153">
        <v>8.9999999999999998E-4</v>
      </c>
      <c r="P63" s="149"/>
    </row>
    <row r="64" spans="1:16" ht="20.25" customHeight="1" x14ac:dyDescent="0.35">
      <c r="A64" s="145">
        <v>63</v>
      </c>
      <c r="B64" s="150" t="s">
        <v>950</v>
      </c>
      <c r="C64" s="151" t="s">
        <v>951</v>
      </c>
      <c r="D64" s="154">
        <v>0</v>
      </c>
      <c r="E64" s="154"/>
      <c r="F64" s="154">
        <v>0</v>
      </c>
      <c r="G64" s="154"/>
      <c r="H64" s="154">
        <v>0</v>
      </c>
      <c r="I64" s="154"/>
      <c r="J64" s="154">
        <v>0</v>
      </c>
      <c r="K64" s="154"/>
      <c r="L64" s="154">
        <v>0</v>
      </c>
      <c r="M64" s="154">
        <v>0</v>
      </c>
      <c r="N64" s="154">
        <v>0</v>
      </c>
      <c r="O64" s="148"/>
      <c r="P64" s="149"/>
    </row>
    <row r="65" spans="1:16" ht="20.25" customHeight="1" x14ac:dyDescent="0.35">
      <c r="A65" s="145">
        <v>64</v>
      </c>
      <c r="B65" s="150" t="s">
        <v>952</v>
      </c>
      <c r="C65" s="151" t="s">
        <v>953</v>
      </c>
      <c r="D65" s="154">
        <v>0</v>
      </c>
      <c r="E65" s="154"/>
      <c r="F65" s="154">
        <v>0</v>
      </c>
      <c r="G65" s="154"/>
      <c r="H65" s="154">
        <v>0</v>
      </c>
      <c r="I65" s="154"/>
      <c r="J65" s="154">
        <v>0</v>
      </c>
      <c r="K65" s="154"/>
      <c r="L65" s="154">
        <v>0</v>
      </c>
      <c r="M65" s="154">
        <v>0</v>
      </c>
      <c r="N65" s="154">
        <v>0</v>
      </c>
      <c r="O65" s="148"/>
      <c r="P65" s="149"/>
    </row>
    <row r="66" spans="1:16" ht="20.25" customHeight="1" x14ac:dyDescent="0.35">
      <c r="A66" s="145">
        <v>65</v>
      </c>
      <c r="B66" s="150" t="s">
        <v>954</v>
      </c>
      <c r="C66" s="151" t="s">
        <v>955</v>
      </c>
      <c r="D66" s="154">
        <v>0</v>
      </c>
      <c r="E66" s="154"/>
      <c r="F66" s="154">
        <v>0</v>
      </c>
      <c r="G66" s="154"/>
      <c r="H66" s="154">
        <v>0</v>
      </c>
      <c r="I66" s="154"/>
      <c r="J66" s="154">
        <v>0</v>
      </c>
      <c r="K66" s="154"/>
      <c r="L66" s="154">
        <v>0</v>
      </c>
      <c r="M66" s="154">
        <v>0</v>
      </c>
      <c r="N66" s="154">
        <v>0</v>
      </c>
      <c r="O66" s="148"/>
      <c r="P66" s="149"/>
    </row>
    <row r="67" spans="1:16" ht="20.25" customHeight="1" x14ac:dyDescent="0.35">
      <c r="A67" s="145">
        <v>66</v>
      </c>
      <c r="B67" s="150" t="s">
        <v>956</v>
      </c>
      <c r="C67" s="151" t="s">
        <v>957</v>
      </c>
      <c r="D67" s="154">
        <v>0</v>
      </c>
      <c r="E67" s="154"/>
      <c r="F67" s="154">
        <v>0</v>
      </c>
      <c r="G67" s="154"/>
      <c r="H67" s="154">
        <v>0</v>
      </c>
      <c r="I67" s="154"/>
      <c r="J67" s="154">
        <v>0</v>
      </c>
      <c r="K67" s="154"/>
      <c r="L67" s="154">
        <v>0</v>
      </c>
      <c r="M67" s="154">
        <v>0</v>
      </c>
      <c r="N67" s="154">
        <v>0</v>
      </c>
      <c r="O67" s="148"/>
      <c r="P67" s="149"/>
    </row>
    <row r="68" spans="1:16" ht="20.25" customHeight="1" x14ac:dyDescent="0.35">
      <c r="A68" s="145">
        <v>67</v>
      </c>
      <c r="B68" s="150" t="s">
        <v>958</v>
      </c>
      <c r="C68" s="151" t="s">
        <v>959</v>
      </c>
      <c r="D68" s="156">
        <v>0</v>
      </c>
      <c r="E68" s="153">
        <v>0</v>
      </c>
      <c r="F68" s="152">
        <v>121675.63</v>
      </c>
      <c r="G68" s="153">
        <v>1.4E-3</v>
      </c>
      <c r="H68" s="152">
        <v>121675.63</v>
      </c>
      <c r="I68" s="153">
        <v>8.9999999999999998E-4</v>
      </c>
      <c r="J68" s="152">
        <v>121675.63</v>
      </c>
      <c r="K68" s="153">
        <v>6.9999999999999999E-4</v>
      </c>
      <c r="L68" s="152">
        <v>121675.63</v>
      </c>
      <c r="M68" s="153">
        <v>5.9999999999999995E-4</v>
      </c>
      <c r="N68" s="152">
        <v>121675.63</v>
      </c>
      <c r="O68" s="153">
        <v>5.0000000000000001E-4</v>
      </c>
      <c r="P68" s="149"/>
    </row>
    <row r="69" spans="1:16" ht="20.25" customHeight="1" x14ac:dyDescent="0.35">
      <c r="A69" s="145">
        <v>68</v>
      </c>
      <c r="B69" s="150" t="s">
        <v>960</v>
      </c>
      <c r="C69" s="151" t="s">
        <v>961</v>
      </c>
      <c r="D69" s="154">
        <v>0</v>
      </c>
      <c r="E69" s="154"/>
      <c r="F69" s="154">
        <v>0</v>
      </c>
      <c r="G69" s="154"/>
      <c r="H69" s="154">
        <v>0</v>
      </c>
      <c r="I69" s="154"/>
      <c r="J69" s="154">
        <v>0</v>
      </c>
      <c r="K69" s="154"/>
      <c r="L69" s="154">
        <v>0</v>
      </c>
      <c r="M69" s="148"/>
      <c r="N69" s="154">
        <v>0</v>
      </c>
      <c r="O69" s="148"/>
      <c r="P69" s="149"/>
    </row>
    <row r="70" spans="1:16" ht="20.25" customHeight="1" x14ac:dyDescent="0.35">
      <c r="A70" s="145">
        <v>69</v>
      </c>
      <c r="B70" s="150" t="s">
        <v>962</v>
      </c>
      <c r="C70" s="151" t="s">
        <v>963</v>
      </c>
      <c r="D70" s="156">
        <v>0</v>
      </c>
      <c r="E70" s="153">
        <v>0</v>
      </c>
      <c r="F70" s="152">
        <v>121675.63</v>
      </c>
      <c r="G70" s="153">
        <v>1.4E-3</v>
      </c>
      <c r="H70" s="152">
        <v>121675.63</v>
      </c>
      <c r="I70" s="153">
        <v>8.9999999999999998E-4</v>
      </c>
      <c r="J70" s="152">
        <v>121675.63</v>
      </c>
      <c r="K70" s="153">
        <v>6.9999999999999999E-4</v>
      </c>
      <c r="L70" s="152">
        <v>121675.63</v>
      </c>
      <c r="M70" s="153">
        <v>5.9999999999999995E-4</v>
      </c>
      <c r="N70" s="152">
        <v>121675.63</v>
      </c>
      <c r="O70" s="153">
        <v>5.0000000000000001E-4</v>
      </c>
      <c r="P70" s="149"/>
    </row>
    <row r="71" spans="1:16" ht="20.25" customHeight="1" x14ac:dyDescent="0.35">
      <c r="A71" s="145">
        <v>70</v>
      </c>
      <c r="B71" s="150" t="s">
        <v>964</v>
      </c>
      <c r="C71" s="151" t="s">
        <v>965</v>
      </c>
      <c r="D71" s="152">
        <v>103308.75</v>
      </c>
      <c r="E71" s="153">
        <v>2.8999999999999998E-3</v>
      </c>
      <c r="F71" s="152">
        <v>461260.5</v>
      </c>
      <c r="G71" s="153">
        <v>5.3E-3</v>
      </c>
      <c r="H71" s="152">
        <v>901147</v>
      </c>
      <c r="I71" s="153">
        <v>6.6E-3</v>
      </c>
      <c r="J71" s="152">
        <v>1518163.6</v>
      </c>
      <c r="K71" s="153">
        <v>8.6E-3</v>
      </c>
      <c r="L71" s="152">
        <v>1525189.6</v>
      </c>
      <c r="M71" s="153">
        <v>7.1999999999999998E-3</v>
      </c>
      <c r="N71" s="152">
        <v>2207331.35</v>
      </c>
      <c r="O71" s="153">
        <v>8.3999999999999995E-3</v>
      </c>
      <c r="P71" s="149"/>
    </row>
    <row r="72" spans="1:16" ht="20.25" customHeight="1" x14ac:dyDescent="0.35">
      <c r="A72" s="145">
        <v>71</v>
      </c>
      <c r="B72" s="150" t="s">
        <v>966</v>
      </c>
      <c r="C72" s="151" t="s">
        <v>967</v>
      </c>
      <c r="D72" s="152">
        <v>2355775.4</v>
      </c>
      <c r="E72" s="153">
        <v>6.6000000000000003E-2</v>
      </c>
      <c r="F72" s="152">
        <v>4839539.9000000004</v>
      </c>
      <c r="G72" s="153">
        <v>5.5399999999999998E-2</v>
      </c>
      <c r="H72" s="152">
        <v>7102066.9000000004</v>
      </c>
      <c r="I72" s="153">
        <v>5.2299999999999999E-2</v>
      </c>
      <c r="J72" s="152">
        <v>9508969.9000000004</v>
      </c>
      <c r="K72" s="153">
        <v>5.3699999999999998E-2</v>
      </c>
      <c r="L72" s="152">
        <v>11768115.65</v>
      </c>
      <c r="M72" s="153">
        <v>5.5500000000000001E-2</v>
      </c>
      <c r="N72" s="152">
        <v>14248687.15</v>
      </c>
      <c r="O72" s="153">
        <v>5.4100000000000002E-2</v>
      </c>
      <c r="P72" s="149"/>
    </row>
    <row r="73" spans="1:16" ht="20.25" customHeight="1" x14ac:dyDescent="0.35">
      <c r="A73" s="145">
        <v>72</v>
      </c>
      <c r="B73" s="150" t="s">
        <v>968</v>
      </c>
      <c r="C73" s="151" t="s">
        <v>969</v>
      </c>
      <c r="D73" s="152">
        <v>18800</v>
      </c>
      <c r="E73" s="153">
        <v>5.0000000000000001E-4</v>
      </c>
      <c r="F73" s="152">
        <v>18800</v>
      </c>
      <c r="G73" s="153">
        <v>2.0000000000000001E-4</v>
      </c>
      <c r="H73" s="152">
        <v>18800</v>
      </c>
      <c r="I73" s="153">
        <v>1E-4</v>
      </c>
      <c r="J73" s="152">
        <v>38200</v>
      </c>
      <c r="K73" s="153">
        <v>2.0000000000000001E-4</v>
      </c>
      <c r="L73" s="152">
        <v>47450</v>
      </c>
      <c r="M73" s="153">
        <v>2.0000000000000001E-4</v>
      </c>
      <c r="N73" s="152">
        <v>66150</v>
      </c>
      <c r="O73" s="153">
        <v>2.9999999999999997E-4</v>
      </c>
      <c r="P73" s="149"/>
    </row>
    <row r="74" spans="1:16" ht="20.25" customHeight="1" x14ac:dyDescent="0.35">
      <c r="A74" s="145">
        <v>73</v>
      </c>
      <c r="B74" s="150" t="s">
        <v>970</v>
      </c>
      <c r="C74" s="151" t="s">
        <v>971</v>
      </c>
      <c r="D74" s="152">
        <v>944969.26</v>
      </c>
      <c r="E74" s="153">
        <v>2.6499999999999999E-2</v>
      </c>
      <c r="F74" s="152">
        <v>1898443.41</v>
      </c>
      <c r="G74" s="153">
        <v>2.1700000000000001E-2</v>
      </c>
      <c r="H74" s="152">
        <v>2741289.69</v>
      </c>
      <c r="I74" s="153">
        <v>2.0199999999999999E-2</v>
      </c>
      <c r="J74" s="152">
        <v>3676225.26</v>
      </c>
      <c r="K74" s="153">
        <v>2.0799999999999999E-2</v>
      </c>
      <c r="L74" s="152">
        <v>4735707.4800000004</v>
      </c>
      <c r="M74" s="153">
        <v>2.23E-2</v>
      </c>
      <c r="N74" s="152">
        <v>5885262.2199999997</v>
      </c>
      <c r="O74" s="153">
        <v>2.23E-2</v>
      </c>
      <c r="P74" s="149"/>
    </row>
    <row r="75" spans="1:16" ht="20.25" customHeight="1" x14ac:dyDescent="0.35">
      <c r="A75" s="145">
        <v>74</v>
      </c>
      <c r="B75" s="146" t="s">
        <v>972</v>
      </c>
      <c r="C75" s="147" t="s">
        <v>973</v>
      </c>
      <c r="D75" s="177">
        <v>22158182.350000001</v>
      </c>
      <c r="E75" s="178">
        <v>0.62060000000000004</v>
      </c>
      <c r="F75" s="177">
        <v>49141060.909999996</v>
      </c>
      <c r="G75" s="178">
        <v>0.56240000000000001</v>
      </c>
      <c r="H75" s="177">
        <v>63559635.030000001</v>
      </c>
      <c r="I75" s="178">
        <v>0.46800000000000003</v>
      </c>
      <c r="J75" s="177">
        <v>87637849.079999998</v>
      </c>
      <c r="K75" s="178">
        <v>0.49490000000000001</v>
      </c>
      <c r="L75" s="177">
        <v>99960133.230000004</v>
      </c>
      <c r="M75" s="153">
        <v>0.4713</v>
      </c>
      <c r="N75" s="152">
        <v>125646132.01000001</v>
      </c>
      <c r="O75" s="153">
        <v>0.47689999999999999</v>
      </c>
      <c r="P75" s="149"/>
    </row>
    <row r="76" spans="1:16" ht="20.25" customHeight="1" x14ac:dyDescent="0.35">
      <c r="A76" s="145">
        <v>75</v>
      </c>
      <c r="B76" s="150" t="s">
        <v>974</v>
      </c>
      <c r="C76" s="151" t="s">
        <v>975</v>
      </c>
      <c r="D76" s="152">
        <v>12284826.449999999</v>
      </c>
      <c r="E76" s="153">
        <v>0.34410000000000002</v>
      </c>
      <c r="F76" s="152">
        <v>24571388.710000001</v>
      </c>
      <c r="G76" s="153">
        <v>0.28120000000000001</v>
      </c>
      <c r="H76" s="152">
        <v>36869021.609999999</v>
      </c>
      <c r="I76" s="153">
        <v>0.27139999999999997</v>
      </c>
      <c r="J76" s="152">
        <v>49108141.609999999</v>
      </c>
      <c r="K76" s="153">
        <v>0.27729999999999999</v>
      </c>
      <c r="L76" s="152">
        <v>61470200.159999996</v>
      </c>
      <c r="M76" s="153">
        <v>0.2898</v>
      </c>
      <c r="N76" s="152">
        <v>73872253.159999996</v>
      </c>
      <c r="O76" s="153">
        <v>0.28039999999999998</v>
      </c>
      <c r="P76" s="149"/>
    </row>
    <row r="77" spans="1:16" ht="20.25" customHeight="1" x14ac:dyDescent="0.35">
      <c r="A77" s="145">
        <v>76</v>
      </c>
      <c r="B77" s="150" t="s">
        <v>976</v>
      </c>
      <c r="C77" s="151" t="s">
        <v>977</v>
      </c>
      <c r="D77" s="152">
        <v>34443008.799999997</v>
      </c>
      <c r="E77" s="153">
        <v>0.9647</v>
      </c>
      <c r="F77" s="152">
        <v>73712449.620000005</v>
      </c>
      <c r="G77" s="153">
        <v>0.84360000000000002</v>
      </c>
      <c r="H77" s="152">
        <v>100428656.64</v>
      </c>
      <c r="I77" s="153">
        <v>0.73939999999999995</v>
      </c>
      <c r="J77" s="152">
        <v>136745990.69</v>
      </c>
      <c r="K77" s="153">
        <v>0.7722</v>
      </c>
      <c r="L77" s="152">
        <v>161430333.38999999</v>
      </c>
      <c r="M77" s="153">
        <v>0.7611</v>
      </c>
      <c r="N77" s="152">
        <v>199518385.16999999</v>
      </c>
      <c r="O77" s="153">
        <v>0.75729999999999997</v>
      </c>
      <c r="P77" s="149"/>
    </row>
    <row r="78" spans="1:16" ht="20.25" customHeight="1" x14ac:dyDescent="0.35">
      <c r="A78" s="145">
        <v>77</v>
      </c>
      <c r="B78" s="146" t="s">
        <v>978</v>
      </c>
      <c r="C78" s="147" t="s">
        <v>979</v>
      </c>
      <c r="D78" s="180">
        <v>0</v>
      </c>
      <c r="E78" s="180"/>
      <c r="F78" s="180">
        <v>0</v>
      </c>
      <c r="G78" s="180"/>
      <c r="H78" s="180">
        <v>0</v>
      </c>
      <c r="I78" s="180"/>
      <c r="J78" s="180">
        <v>0</v>
      </c>
      <c r="K78" s="180"/>
      <c r="L78" s="180">
        <v>0</v>
      </c>
      <c r="M78" s="148"/>
      <c r="N78" s="154">
        <v>0</v>
      </c>
      <c r="O78" s="148"/>
      <c r="P78" s="149"/>
    </row>
    <row r="79" spans="1:16" ht="20.25" customHeight="1" x14ac:dyDescent="0.35">
      <c r="A79" s="145">
        <v>78</v>
      </c>
      <c r="B79" s="150" t="s">
        <v>980</v>
      </c>
      <c r="C79" s="151" t="s">
        <v>981</v>
      </c>
      <c r="D79" s="152">
        <v>-5321494.96</v>
      </c>
      <c r="E79" s="153">
        <v>-0.14899999999999999</v>
      </c>
      <c r="F79" s="152">
        <v>-10115422.359999999</v>
      </c>
      <c r="G79" s="153">
        <v>-0.1158</v>
      </c>
      <c r="H79" s="152">
        <v>-15089164.939999999</v>
      </c>
      <c r="I79" s="153">
        <v>-0.1111</v>
      </c>
      <c r="J79" s="152">
        <v>-20402603.25</v>
      </c>
      <c r="K79" s="153">
        <v>-0.1152</v>
      </c>
      <c r="L79" s="152">
        <v>-22807572.43</v>
      </c>
      <c r="M79" s="153">
        <v>-0.1075</v>
      </c>
      <c r="N79" s="152">
        <v>-26085125.93</v>
      </c>
      <c r="O79" s="153">
        <v>-9.9000000000000005E-2</v>
      </c>
      <c r="P79" s="149"/>
    </row>
    <row r="80" spans="1:16" ht="20.25" customHeight="1" x14ac:dyDescent="0.35">
      <c r="A80" s="145">
        <v>79</v>
      </c>
      <c r="B80" s="150" t="s">
        <v>982</v>
      </c>
      <c r="C80" s="151" t="s">
        <v>983</v>
      </c>
      <c r="D80" s="152">
        <v>-3051370.1</v>
      </c>
      <c r="E80" s="153">
        <v>-8.5500000000000007E-2</v>
      </c>
      <c r="F80" s="152">
        <v>-4721349.7699999996</v>
      </c>
      <c r="G80" s="153">
        <v>-5.3999999999999999E-2</v>
      </c>
      <c r="H80" s="152">
        <v>-6162052.46</v>
      </c>
      <c r="I80" s="153">
        <v>-4.5400000000000003E-2</v>
      </c>
      <c r="J80" s="152">
        <v>-9017947.6699999999</v>
      </c>
      <c r="K80" s="153">
        <v>-5.0900000000000001E-2</v>
      </c>
      <c r="L80" s="152">
        <v>-10560145.619999999</v>
      </c>
      <c r="M80" s="153">
        <v>-4.9799999999999997E-2</v>
      </c>
      <c r="N80" s="152">
        <v>-11577888.300000001</v>
      </c>
      <c r="O80" s="153">
        <v>-4.3900000000000002E-2</v>
      </c>
      <c r="P80" s="149"/>
    </row>
    <row r="81" spans="1:16" ht="20.25" customHeight="1" x14ac:dyDescent="0.35">
      <c r="A81" s="145">
        <v>80</v>
      </c>
      <c r="B81" s="150" t="s">
        <v>984</v>
      </c>
      <c r="C81" s="151" t="s">
        <v>985</v>
      </c>
      <c r="D81" s="152">
        <v>-1208228.96</v>
      </c>
      <c r="E81" s="153">
        <v>-3.3799999999999997E-2</v>
      </c>
      <c r="F81" s="152">
        <v>-3756252.23</v>
      </c>
      <c r="G81" s="153">
        <v>-4.2999999999999997E-2</v>
      </c>
      <c r="H81" s="152">
        <v>-3842973.93</v>
      </c>
      <c r="I81" s="153">
        <v>-2.8299999999999999E-2</v>
      </c>
      <c r="J81" s="152">
        <v>-6052804.3300000001</v>
      </c>
      <c r="K81" s="153">
        <v>-3.4200000000000001E-2</v>
      </c>
      <c r="L81" s="152">
        <v>-8214126.5999999996</v>
      </c>
      <c r="M81" s="153">
        <v>-3.8699999999999998E-2</v>
      </c>
      <c r="N81" s="152">
        <v>-8574848.3499999996</v>
      </c>
      <c r="O81" s="153">
        <v>-3.2500000000000001E-2</v>
      </c>
      <c r="P81" s="149"/>
    </row>
    <row r="82" spans="1:16" ht="20.25" customHeight="1" x14ac:dyDescent="0.35">
      <c r="A82" s="145">
        <v>81</v>
      </c>
      <c r="B82" s="150" t="s">
        <v>986</v>
      </c>
      <c r="C82" s="151" t="s">
        <v>987</v>
      </c>
      <c r="D82" s="152">
        <v>-561953.5</v>
      </c>
      <c r="E82" s="153">
        <v>-1.5699999999999999E-2</v>
      </c>
      <c r="F82" s="152">
        <v>-607283.18000000005</v>
      </c>
      <c r="G82" s="153">
        <v>-6.8999999999999999E-3</v>
      </c>
      <c r="H82" s="152">
        <v>-869721.68</v>
      </c>
      <c r="I82" s="153">
        <v>-6.4000000000000003E-3</v>
      </c>
      <c r="J82" s="152">
        <v>-1342256.66</v>
      </c>
      <c r="K82" s="153">
        <v>-7.6E-3</v>
      </c>
      <c r="L82" s="152">
        <v>-1721188.76</v>
      </c>
      <c r="M82" s="153">
        <v>-8.0999999999999996E-3</v>
      </c>
      <c r="N82" s="152">
        <v>-1784468.26</v>
      </c>
      <c r="O82" s="153">
        <v>-6.7999999999999996E-3</v>
      </c>
      <c r="P82" s="149"/>
    </row>
    <row r="83" spans="1:16" ht="20.25" customHeight="1" x14ac:dyDescent="0.35">
      <c r="A83" s="145">
        <v>82</v>
      </c>
      <c r="B83" s="150" t="s">
        <v>988</v>
      </c>
      <c r="C83" s="151" t="s">
        <v>989</v>
      </c>
      <c r="D83" s="152">
        <v>-11536406.449999999</v>
      </c>
      <c r="E83" s="153">
        <v>-0.3231</v>
      </c>
      <c r="F83" s="152">
        <v>-23076348.710000001</v>
      </c>
      <c r="G83" s="153">
        <v>-0.2641</v>
      </c>
      <c r="H83" s="152">
        <v>-34634014.840000004</v>
      </c>
      <c r="I83" s="153">
        <v>-0.255</v>
      </c>
      <c r="J83" s="152">
        <v>-46140264.840000004</v>
      </c>
      <c r="K83" s="153">
        <v>-0.26050000000000001</v>
      </c>
      <c r="L83" s="152">
        <v>-57718570.490000002</v>
      </c>
      <c r="M83" s="153">
        <v>-0.27210000000000001</v>
      </c>
      <c r="N83" s="152">
        <v>-69397073.819999993</v>
      </c>
      <c r="O83" s="153">
        <v>-0.26340000000000002</v>
      </c>
      <c r="P83" s="149"/>
    </row>
    <row r="84" spans="1:16" ht="20.25" customHeight="1" x14ac:dyDescent="0.35">
      <c r="A84" s="145">
        <v>83</v>
      </c>
      <c r="B84" s="150" t="s">
        <v>990</v>
      </c>
      <c r="C84" s="151" t="s">
        <v>991</v>
      </c>
      <c r="D84" s="152">
        <v>-809626.34</v>
      </c>
      <c r="E84" s="153">
        <v>-2.2700000000000001E-2</v>
      </c>
      <c r="F84" s="152">
        <v>-1668626.22</v>
      </c>
      <c r="G84" s="153">
        <v>-1.9099999999999999E-2</v>
      </c>
      <c r="H84" s="152">
        <v>-2540154.38</v>
      </c>
      <c r="I84" s="153">
        <v>-1.8700000000000001E-2</v>
      </c>
      <c r="J84" s="152">
        <v>-3389349.38</v>
      </c>
      <c r="K84" s="153">
        <v>-1.9099999999999999E-2</v>
      </c>
      <c r="L84" s="152">
        <v>-4243499.38</v>
      </c>
      <c r="M84" s="153">
        <v>-0.02</v>
      </c>
      <c r="N84" s="152">
        <v>-5111607.96</v>
      </c>
      <c r="O84" s="153">
        <v>-1.9400000000000001E-2</v>
      </c>
      <c r="P84" s="149"/>
    </row>
    <row r="85" spans="1:16" ht="20.25" customHeight="1" x14ac:dyDescent="0.35">
      <c r="A85" s="145">
        <v>84</v>
      </c>
      <c r="B85" s="150" t="s">
        <v>992</v>
      </c>
      <c r="C85" s="151" t="s">
        <v>993</v>
      </c>
      <c r="D85" s="152">
        <v>-1178936.67</v>
      </c>
      <c r="E85" s="153">
        <v>-3.3000000000000002E-2</v>
      </c>
      <c r="F85" s="152">
        <v>-2355009.67</v>
      </c>
      <c r="G85" s="153">
        <v>-2.7E-2</v>
      </c>
      <c r="H85" s="152">
        <v>-3649227.41</v>
      </c>
      <c r="I85" s="153">
        <v>-2.69E-2</v>
      </c>
      <c r="J85" s="152">
        <v>-4847587.41</v>
      </c>
      <c r="K85" s="153">
        <v>-2.7400000000000001E-2</v>
      </c>
      <c r="L85" s="152">
        <v>-6041703.8399999999</v>
      </c>
      <c r="M85" s="153">
        <v>-2.8500000000000001E-2</v>
      </c>
      <c r="N85" s="152">
        <v>-7317023.8399999999</v>
      </c>
      <c r="O85" s="153">
        <v>-2.7799999999999998E-2</v>
      </c>
      <c r="P85" s="149"/>
    </row>
    <row r="86" spans="1:16" ht="20.25" customHeight="1" x14ac:dyDescent="0.35">
      <c r="A86" s="145">
        <v>85</v>
      </c>
      <c r="B86" s="150" t="s">
        <v>994</v>
      </c>
      <c r="C86" s="151" t="s">
        <v>995</v>
      </c>
      <c r="D86" s="154">
        <v>0</v>
      </c>
      <c r="E86" s="154"/>
      <c r="F86" s="154">
        <v>0</v>
      </c>
      <c r="G86" s="154"/>
      <c r="H86" s="154">
        <v>0</v>
      </c>
      <c r="I86" s="154"/>
      <c r="J86" s="154">
        <v>0</v>
      </c>
      <c r="K86" s="154"/>
      <c r="L86" s="154">
        <v>0</v>
      </c>
      <c r="M86" s="148"/>
      <c r="N86" s="154">
        <v>0</v>
      </c>
      <c r="O86" s="148"/>
      <c r="P86" s="149"/>
    </row>
    <row r="87" spans="1:16" ht="20.25" customHeight="1" x14ac:dyDescent="0.35">
      <c r="A87" s="145">
        <v>86</v>
      </c>
      <c r="B87" s="150" t="s">
        <v>996</v>
      </c>
      <c r="C87" s="151" t="s">
        <v>997</v>
      </c>
      <c r="D87" s="152">
        <v>-5535628</v>
      </c>
      <c r="E87" s="153">
        <v>-0.155</v>
      </c>
      <c r="F87" s="152">
        <v>-9957885.5</v>
      </c>
      <c r="G87" s="153">
        <v>-0.114</v>
      </c>
      <c r="H87" s="152">
        <v>-13391498</v>
      </c>
      <c r="I87" s="153">
        <v>-9.8599999999999993E-2</v>
      </c>
      <c r="J87" s="152">
        <v>-20625014</v>
      </c>
      <c r="K87" s="153">
        <v>-0.11650000000000001</v>
      </c>
      <c r="L87" s="152">
        <v>-25891408.149999999</v>
      </c>
      <c r="M87" s="153">
        <v>-0.1221</v>
      </c>
      <c r="N87" s="152">
        <v>-31338809.129999999</v>
      </c>
      <c r="O87" s="153">
        <v>-0.11890000000000001</v>
      </c>
      <c r="P87" s="149"/>
    </row>
    <row r="88" spans="1:16" ht="20.25" customHeight="1" x14ac:dyDescent="0.35">
      <c r="A88" s="145">
        <v>87</v>
      </c>
      <c r="B88" s="150" t="s">
        <v>998</v>
      </c>
      <c r="C88" s="151" t="s">
        <v>999</v>
      </c>
      <c r="D88" s="152">
        <v>-559184.16</v>
      </c>
      <c r="E88" s="153">
        <v>-1.5699999999999999E-2</v>
      </c>
      <c r="F88" s="152">
        <v>-1104633.1299999999</v>
      </c>
      <c r="G88" s="153">
        <v>-1.26E-2</v>
      </c>
      <c r="H88" s="152">
        <v>-1576315.06</v>
      </c>
      <c r="I88" s="153">
        <v>-1.1599999999999999E-2</v>
      </c>
      <c r="J88" s="152">
        <v>-2154224.5499999998</v>
      </c>
      <c r="K88" s="153">
        <v>-1.2200000000000001E-2</v>
      </c>
      <c r="L88" s="152">
        <v>-2675968.14</v>
      </c>
      <c r="M88" s="153">
        <v>-1.26E-2</v>
      </c>
      <c r="N88" s="152">
        <v>-3134251.69</v>
      </c>
      <c r="O88" s="153">
        <v>-1.1900000000000001E-2</v>
      </c>
      <c r="P88" s="149"/>
    </row>
    <row r="89" spans="1:16" ht="20.25" customHeight="1" x14ac:dyDescent="0.35">
      <c r="A89" s="145">
        <v>88</v>
      </c>
      <c r="B89" s="150" t="s">
        <v>1000</v>
      </c>
      <c r="C89" s="151" t="s">
        <v>1001</v>
      </c>
      <c r="D89" s="152">
        <v>-861602.55</v>
      </c>
      <c r="E89" s="153">
        <v>-2.41E-2</v>
      </c>
      <c r="F89" s="152">
        <v>-1582218.08</v>
      </c>
      <c r="G89" s="153">
        <v>-1.8100000000000002E-2</v>
      </c>
      <c r="H89" s="152">
        <v>-2534117.33</v>
      </c>
      <c r="I89" s="153">
        <v>-1.8700000000000001E-2</v>
      </c>
      <c r="J89" s="152">
        <v>-3468182.13</v>
      </c>
      <c r="K89" s="153">
        <v>-1.9599999999999999E-2</v>
      </c>
      <c r="L89" s="152">
        <v>-3646335.62</v>
      </c>
      <c r="M89" s="153">
        <v>-1.72E-2</v>
      </c>
      <c r="N89" s="152">
        <v>-4586496.5199999996</v>
      </c>
      <c r="O89" s="153">
        <v>-1.7399999999999999E-2</v>
      </c>
      <c r="P89" s="149"/>
    </row>
    <row r="90" spans="1:16" ht="20.25" customHeight="1" x14ac:dyDescent="0.35">
      <c r="A90" s="145">
        <v>89</v>
      </c>
      <c r="B90" s="150" t="s">
        <v>1002</v>
      </c>
      <c r="C90" s="151" t="s">
        <v>1003</v>
      </c>
      <c r="D90" s="152">
        <v>-892273.99</v>
      </c>
      <c r="E90" s="153">
        <v>-2.5000000000000001E-2</v>
      </c>
      <c r="F90" s="152">
        <v>-2417422.5499999998</v>
      </c>
      <c r="G90" s="153">
        <v>-2.7699999999999999E-2</v>
      </c>
      <c r="H90" s="152">
        <v>-3199070.54</v>
      </c>
      <c r="I90" s="153">
        <v>-2.3599999999999999E-2</v>
      </c>
      <c r="J90" s="152">
        <v>-4072187.44</v>
      </c>
      <c r="K90" s="153">
        <v>-2.3E-2</v>
      </c>
      <c r="L90" s="152">
        <v>-4732422.63</v>
      </c>
      <c r="M90" s="153">
        <v>-2.23E-2</v>
      </c>
      <c r="N90" s="152">
        <v>-5664943.75</v>
      </c>
      <c r="O90" s="153">
        <v>-2.1499999999999998E-2</v>
      </c>
      <c r="P90" s="149"/>
    </row>
    <row r="91" spans="1:16" ht="20.25" customHeight="1" x14ac:dyDescent="0.35">
      <c r="A91" s="145">
        <v>90</v>
      </c>
      <c r="B91" s="150" t="s">
        <v>1004</v>
      </c>
      <c r="C91" s="151" t="s">
        <v>1005</v>
      </c>
      <c r="D91" s="152">
        <v>-423094.82</v>
      </c>
      <c r="E91" s="153">
        <v>-1.1900000000000001E-2</v>
      </c>
      <c r="F91" s="152">
        <v>-948735.95</v>
      </c>
      <c r="G91" s="153">
        <v>-1.09E-2</v>
      </c>
      <c r="H91" s="152">
        <v>-1279650.08</v>
      </c>
      <c r="I91" s="153">
        <v>-9.4000000000000004E-3</v>
      </c>
      <c r="J91" s="152">
        <v>-1609636.25</v>
      </c>
      <c r="K91" s="153">
        <v>-9.1000000000000004E-3</v>
      </c>
      <c r="L91" s="152">
        <v>-1884319.57</v>
      </c>
      <c r="M91" s="153">
        <v>-8.8999999999999999E-3</v>
      </c>
      <c r="N91" s="152">
        <v>-2306713.39</v>
      </c>
      <c r="O91" s="153">
        <v>-8.8000000000000005E-3</v>
      </c>
      <c r="P91" s="149"/>
    </row>
    <row r="92" spans="1:16" ht="20.25" customHeight="1" x14ac:dyDescent="0.35">
      <c r="A92" s="145">
        <v>91</v>
      </c>
      <c r="B92" s="150" t="s">
        <v>1006</v>
      </c>
      <c r="C92" s="151" t="s">
        <v>1007</v>
      </c>
      <c r="D92" s="154">
        <v>0</v>
      </c>
      <c r="E92" s="154"/>
      <c r="F92" s="154">
        <v>0</v>
      </c>
      <c r="G92" s="154"/>
      <c r="H92" s="154">
        <v>0</v>
      </c>
      <c r="I92" s="154"/>
      <c r="J92" s="154">
        <v>0</v>
      </c>
      <c r="K92" s="154"/>
      <c r="L92" s="154">
        <v>0</v>
      </c>
      <c r="M92" s="148"/>
      <c r="N92" s="154">
        <v>0</v>
      </c>
      <c r="O92" s="148"/>
      <c r="P92" s="149"/>
    </row>
    <row r="93" spans="1:16" ht="20.25" customHeight="1" x14ac:dyDescent="0.35">
      <c r="A93" s="145">
        <v>92</v>
      </c>
      <c r="B93" s="150" t="s">
        <v>1008</v>
      </c>
      <c r="C93" s="151" t="s">
        <v>1009</v>
      </c>
      <c r="D93" s="156">
        <v>0</v>
      </c>
      <c r="E93" s="153">
        <v>0</v>
      </c>
      <c r="F93" s="152">
        <v>-358184.25</v>
      </c>
      <c r="G93" s="153">
        <v>-4.1000000000000003E-3</v>
      </c>
      <c r="H93" s="152">
        <v>-538452</v>
      </c>
      <c r="I93" s="153">
        <v>-4.0000000000000001E-3</v>
      </c>
      <c r="J93" s="152">
        <v>-732435.75</v>
      </c>
      <c r="K93" s="153">
        <v>-4.1000000000000003E-3</v>
      </c>
      <c r="L93" s="152">
        <v>-917589</v>
      </c>
      <c r="M93" s="153">
        <v>-4.3E-3</v>
      </c>
      <c r="N93" s="152">
        <v>-1083410</v>
      </c>
      <c r="O93" s="153">
        <v>-4.1000000000000003E-3</v>
      </c>
      <c r="P93" s="176"/>
    </row>
    <row r="94" spans="1:16" ht="20.25" customHeight="1" x14ac:dyDescent="0.35">
      <c r="A94" s="145">
        <v>93</v>
      </c>
      <c r="B94" s="150" t="s">
        <v>1010</v>
      </c>
      <c r="C94" s="151" t="s">
        <v>1011</v>
      </c>
      <c r="D94" s="156">
        <v>0</v>
      </c>
      <c r="E94" s="153">
        <v>0</v>
      </c>
      <c r="F94" s="152">
        <v>-792247.25</v>
      </c>
      <c r="G94" s="153">
        <v>-9.1000000000000004E-3</v>
      </c>
      <c r="H94" s="152">
        <v>-1499641.5</v>
      </c>
      <c r="I94" s="153">
        <v>-1.0999999999999999E-2</v>
      </c>
      <c r="J94" s="152">
        <v>-2340956.25</v>
      </c>
      <c r="K94" s="153">
        <v>-1.32E-2</v>
      </c>
      <c r="L94" s="152">
        <v>-3298815.75</v>
      </c>
      <c r="M94" s="153">
        <v>-1.5599999999999999E-2</v>
      </c>
      <c r="N94" s="152">
        <v>-3301415.75</v>
      </c>
      <c r="O94" s="153">
        <v>-1.2500000000000001E-2</v>
      </c>
      <c r="P94" s="149"/>
    </row>
    <row r="95" spans="1:16" ht="20.25" customHeight="1" x14ac:dyDescent="0.35">
      <c r="A95" s="145">
        <v>94</v>
      </c>
      <c r="B95" s="150" t="s">
        <v>1012</v>
      </c>
      <c r="C95" s="151" t="s">
        <v>1013</v>
      </c>
      <c r="D95" s="154">
        <v>0</v>
      </c>
      <c r="E95" s="148"/>
      <c r="F95" s="154">
        <v>0</v>
      </c>
      <c r="G95" s="154"/>
      <c r="H95" s="154">
        <v>0</v>
      </c>
      <c r="I95" s="154"/>
      <c r="J95" s="154">
        <v>0</v>
      </c>
      <c r="K95" s="154"/>
      <c r="L95" s="154">
        <v>0</v>
      </c>
      <c r="M95" s="154">
        <v>0</v>
      </c>
      <c r="N95" s="154">
        <v>0</v>
      </c>
      <c r="O95" s="148"/>
      <c r="P95" s="149"/>
    </row>
    <row r="96" spans="1:16" ht="20.25" customHeight="1" x14ac:dyDescent="0.35">
      <c r="A96" s="145">
        <v>95</v>
      </c>
      <c r="B96" s="150" t="s">
        <v>1014</v>
      </c>
      <c r="C96" s="151" t="s">
        <v>1015</v>
      </c>
      <c r="D96" s="154">
        <v>0</v>
      </c>
      <c r="E96" s="148"/>
      <c r="F96" s="154">
        <v>0</v>
      </c>
      <c r="G96" s="154"/>
      <c r="H96" s="154">
        <v>0</v>
      </c>
      <c r="I96" s="154"/>
      <c r="J96" s="154">
        <v>0</v>
      </c>
      <c r="K96" s="154"/>
      <c r="L96" s="154">
        <v>0</v>
      </c>
      <c r="M96" s="154">
        <v>0</v>
      </c>
      <c r="N96" s="154">
        <v>0</v>
      </c>
      <c r="O96" s="148"/>
      <c r="P96" s="149"/>
    </row>
    <row r="97" spans="1:16" ht="20.25" customHeight="1" x14ac:dyDescent="0.35">
      <c r="A97" s="145">
        <v>96</v>
      </c>
      <c r="B97" s="150" t="s">
        <v>1016</v>
      </c>
      <c r="C97" s="151" t="s">
        <v>1017</v>
      </c>
      <c r="D97" s="152">
        <v>-2212627</v>
      </c>
      <c r="E97" s="153">
        <v>-6.2E-2</v>
      </c>
      <c r="F97" s="152">
        <v>-3061917</v>
      </c>
      <c r="G97" s="153">
        <v>-3.5000000000000003E-2</v>
      </c>
      <c r="H97" s="152">
        <v>-3061917</v>
      </c>
      <c r="I97" s="153">
        <v>-2.2499999999999999E-2</v>
      </c>
      <c r="J97" s="152">
        <v>-4284284</v>
      </c>
      <c r="K97" s="153">
        <v>-2.4199999999999999E-2</v>
      </c>
      <c r="L97" s="152">
        <v>-5635006</v>
      </c>
      <c r="M97" s="153">
        <v>-2.6599999999999999E-2</v>
      </c>
      <c r="N97" s="152">
        <v>-7704799.5</v>
      </c>
      <c r="O97" s="153">
        <v>-2.92E-2</v>
      </c>
      <c r="P97" s="149"/>
    </row>
    <row r="98" spans="1:16" ht="20.25" customHeight="1" x14ac:dyDescent="0.35">
      <c r="A98" s="145">
        <v>97</v>
      </c>
      <c r="B98" s="150" t="s">
        <v>1018</v>
      </c>
      <c r="C98" s="147" t="s">
        <v>1019</v>
      </c>
      <c r="D98" s="152">
        <v>-34152427.5</v>
      </c>
      <c r="E98" s="153">
        <v>-0.95660000000000001</v>
      </c>
      <c r="F98" s="152">
        <v>-66523535.850000001</v>
      </c>
      <c r="G98" s="153">
        <v>-0.76129999999999998</v>
      </c>
      <c r="H98" s="152">
        <v>-93867971.150000006</v>
      </c>
      <c r="I98" s="153">
        <v>-0.69110000000000005</v>
      </c>
      <c r="J98" s="152">
        <v>-130479733.91</v>
      </c>
      <c r="K98" s="153">
        <v>-0.73680000000000001</v>
      </c>
      <c r="L98" s="152">
        <v>-159988671.97999999</v>
      </c>
      <c r="M98" s="153">
        <v>-0.75429999999999997</v>
      </c>
      <c r="N98" s="152">
        <v>-188968876.19</v>
      </c>
      <c r="O98" s="153">
        <v>-0.71719999999999995</v>
      </c>
      <c r="P98" s="149"/>
    </row>
    <row r="99" spans="1:16" ht="20.25" customHeight="1" x14ac:dyDescent="0.35">
      <c r="A99" s="145">
        <v>98</v>
      </c>
      <c r="B99" s="150" t="s">
        <v>1020</v>
      </c>
      <c r="C99" s="151" t="s">
        <v>1021</v>
      </c>
      <c r="D99" s="152">
        <v>290581.3</v>
      </c>
      <c r="E99" s="153">
        <v>8.0999999999999996E-3</v>
      </c>
      <c r="F99" s="152">
        <v>7188913.7699999996</v>
      </c>
      <c r="G99" s="153">
        <v>8.2299999999999998E-2</v>
      </c>
      <c r="H99" s="152">
        <v>6560685.4900000002</v>
      </c>
      <c r="I99" s="153">
        <v>4.8300000000000003E-2</v>
      </c>
      <c r="J99" s="152">
        <v>6266256.7800000003</v>
      </c>
      <c r="K99" s="153">
        <v>3.5400000000000001E-2</v>
      </c>
      <c r="L99" s="152">
        <v>1441661.41</v>
      </c>
      <c r="M99" s="153">
        <v>6.7999999999999996E-3</v>
      </c>
      <c r="N99" s="152">
        <v>10549508.98</v>
      </c>
      <c r="O99" s="153">
        <v>0.04</v>
      </c>
      <c r="P99" s="149"/>
    </row>
    <row r="100" spans="1:16" ht="20.25" customHeight="1" x14ac:dyDescent="0.35">
      <c r="A100" s="145">
        <v>99</v>
      </c>
      <c r="B100" s="150" t="s">
        <v>1022</v>
      </c>
      <c r="C100" s="151" t="s">
        <v>1023</v>
      </c>
      <c r="D100" s="154">
        <v>0</v>
      </c>
      <c r="E100" s="154"/>
      <c r="F100" s="154">
        <v>0</v>
      </c>
      <c r="G100" s="154"/>
      <c r="H100" s="154">
        <v>0</v>
      </c>
      <c r="I100" s="154"/>
      <c r="J100" s="154">
        <v>0</v>
      </c>
      <c r="K100" s="154"/>
      <c r="L100" s="154">
        <v>0</v>
      </c>
      <c r="M100" s="148"/>
      <c r="N100" s="154">
        <v>0</v>
      </c>
      <c r="O100" s="148"/>
      <c r="P100" s="149"/>
    </row>
    <row r="101" spans="1:16" ht="20.25" customHeight="1" x14ac:dyDescent="0.35">
      <c r="A101" s="145">
        <v>100</v>
      </c>
      <c r="B101" s="150" t="s">
        <v>1024</v>
      </c>
      <c r="C101" s="151" t="s">
        <v>1025</v>
      </c>
      <c r="D101" s="152">
        <v>-749233.6</v>
      </c>
      <c r="E101" s="153">
        <v>-2.1000000000000001E-2</v>
      </c>
      <c r="F101" s="152">
        <v>-1496667.2</v>
      </c>
      <c r="G101" s="153">
        <v>-1.7100000000000001E-2</v>
      </c>
      <c r="H101" s="152">
        <v>-2237447.5699999998</v>
      </c>
      <c r="I101" s="153">
        <v>-1.6500000000000001E-2</v>
      </c>
      <c r="J101" s="152">
        <v>-2971131.17</v>
      </c>
      <c r="K101" s="153">
        <v>-1.6799999999999999E-2</v>
      </c>
      <c r="L101" s="152">
        <v>-3760697.67</v>
      </c>
      <c r="M101" s="153">
        <v>-1.77E-2</v>
      </c>
      <c r="N101" s="152">
        <v>-4485060.9400000004</v>
      </c>
      <c r="O101" s="153">
        <v>-1.7000000000000001E-2</v>
      </c>
      <c r="P101" s="149"/>
    </row>
    <row r="102" spans="1:16" ht="20.25" customHeight="1" x14ac:dyDescent="0.35">
      <c r="A102" s="145">
        <v>101</v>
      </c>
      <c r="B102" s="150" t="s">
        <v>1026</v>
      </c>
      <c r="C102" s="151" t="s">
        <v>1027</v>
      </c>
      <c r="D102" s="152">
        <v>-214424</v>
      </c>
      <c r="E102" s="153">
        <v>-6.0000000000000001E-3</v>
      </c>
      <c r="F102" s="152">
        <v>-428048</v>
      </c>
      <c r="G102" s="153">
        <v>-4.8999999999999998E-3</v>
      </c>
      <c r="H102" s="152">
        <v>-645738</v>
      </c>
      <c r="I102" s="153">
        <v>-4.7999999999999996E-3</v>
      </c>
      <c r="J102" s="152">
        <v>-882864</v>
      </c>
      <c r="K102" s="153">
        <v>-5.0000000000000001E-3</v>
      </c>
      <c r="L102" s="152">
        <v>-1106430</v>
      </c>
      <c r="M102" s="153">
        <v>-5.1999999999999998E-3</v>
      </c>
      <c r="N102" s="152">
        <v>-1329386</v>
      </c>
      <c r="O102" s="153">
        <v>-5.0000000000000001E-3</v>
      </c>
      <c r="P102" s="149"/>
    </row>
    <row r="103" spans="1:16" ht="20.25" customHeight="1" x14ac:dyDescent="0.35">
      <c r="A103" s="145">
        <v>102</v>
      </c>
      <c r="B103" s="150" t="s">
        <v>1028</v>
      </c>
      <c r="C103" s="151" t="s">
        <v>1029</v>
      </c>
      <c r="D103" s="152">
        <v>-240550</v>
      </c>
      <c r="E103" s="153">
        <v>-6.7000000000000002E-3</v>
      </c>
      <c r="F103" s="152">
        <v>-481100</v>
      </c>
      <c r="G103" s="153">
        <v>-5.4999999999999997E-3</v>
      </c>
      <c r="H103" s="152">
        <v>-750750</v>
      </c>
      <c r="I103" s="153">
        <v>-5.4999999999999997E-3</v>
      </c>
      <c r="J103" s="152">
        <v>-1001000</v>
      </c>
      <c r="K103" s="153">
        <v>-5.7000000000000002E-3</v>
      </c>
      <c r="L103" s="152">
        <v>-1251250</v>
      </c>
      <c r="M103" s="153">
        <v>-5.8999999999999999E-3</v>
      </c>
      <c r="N103" s="152">
        <v>-1530000</v>
      </c>
      <c r="O103" s="153">
        <v>-5.7999999999999996E-3</v>
      </c>
      <c r="P103" s="149"/>
    </row>
    <row r="104" spans="1:16" ht="20.25" customHeight="1" x14ac:dyDescent="0.35">
      <c r="A104" s="145">
        <v>103</v>
      </c>
      <c r="B104" s="150" t="s">
        <v>1030</v>
      </c>
      <c r="C104" s="151" t="s">
        <v>1031</v>
      </c>
      <c r="D104" s="154">
        <v>0</v>
      </c>
      <c r="E104" s="154"/>
      <c r="F104" s="154">
        <v>0</v>
      </c>
      <c r="G104" s="154"/>
      <c r="H104" s="154">
        <v>0</v>
      </c>
      <c r="I104" s="154"/>
      <c r="J104" s="154">
        <v>0</v>
      </c>
      <c r="K104" s="154"/>
      <c r="L104" s="154">
        <v>0</v>
      </c>
      <c r="M104" s="148"/>
      <c r="N104" s="154">
        <v>0</v>
      </c>
      <c r="O104" s="148"/>
      <c r="P104" s="149"/>
    </row>
    <row r="105" spans="1:16" ht="20.25" customHeight="1" x14ac:dyDescent="0.35">
      <c r="A105" s="145">
        <v>104</v>
      </c>
      <c r="B105" s="150" t="s">
        <v>1032</v>
      </c>
      <c r="C105" s="151" t="s">
        <v>1033</v>
      </c>
      <c r="D105" s="152">
        <v>-469528.5</v>
      </c>
      <c r="E105" s="153">
        <v>-1.32E-2</v>
      </c>
      <c r="F105" s="152">
        <v>-822224.25</v>
      </c>
      <c r="G105" s="153">
        <v>-9.4000000000000004E-3</v>
      </c>
      <c r="H105" s="152">
        <v>-1080056</v>
      </c>
      <c r="I105" s="153">
        <v>-8.0000000000000002E-3</v>
      </c>
      <c r="J105" s="152">
        <v>-1478403</v>
      </c>
      <c r="K105" s="153">
        <v>-8.3000000000000001E-3</v>
      </c>
      <c r="L105" s="152">
        <v>-1804932.04</v>
      </c>
      <c r="M105" s="153">
        <v>-8.5000000000000006E-3</v>
      </c>
      <c r="N105" s="152">
        <v>-2130991.21</v>
      </c>
      <c r="O105" s="153">
        <v>-8.0999999999999996E-3</v>
      </c>
      <c r="P105" s="149"/>
    </row>
    <row r="106" spans="1:16" ht="20.25" customHeight="1" x14ac:dyDescent="0.35">
      <c r="A106" s="145">
        <v>105</v>
      </c>
      <c r="B106" s="150" t="s">
        <v>1034</v>
      </c>
      <c r="C106" s="151" t="s">
        <v>1035</v>
      </c>
      <c r="D106" s="152">
        <v>-239650.37</v>
      </c>
      <c r="E106" s="153">
        <v>-6.7000000000000002E-3</v>
      </c>
      <c r="F106" s="152">
        <v>-473414.22</v>
      </c>
      <c r="G106" s="153">
        <v>-5.4000000000000003E-3</v>
      </c>
      <c r="H106" s="152">
        <v>-675563.63</v>
      </c>
      <c r="I106" s="153">
        <v>-5.0000000000000001E-3</v>
      </c>
      <c r="J106" s="152">
        <v>-923239.14</v>
      </c>
      <c r="K106" s="153">
        <v>-5.1999999999999998E-3</v>
      </c>
      <c r="L106" s="152">
        <v>-1146843.55</v>
      </c>
      <c r="M106" s="153">
        <v>-5.4000000000000003E-3</v>
      </c>
      <c r="N106" s="152">
        <v>-1343250.8</v>
      </c>
      <c r="O106" s="153">
        <v>-5.1000000000000004E-3</v>
      </c>
      <c r="P106" s="149"/>
    </row>
    <row r="107" spans="1:16" ht="20.25" customHeight="1" x14ac:dyDescent="0.35">
      <c r="A107" s="145">
        <v>106</v>
      </c>
      <c r="B107" s="150" t="s">
        <v>1036</v>
      </c>
      <c r="C107" s="151" t="s">
        <v>1037</v>
      </c>
      <c r="D107" s="152">
        <v>-369258.25</v>
      </c>
      <c r="E107" s="153">
        <v>-1.03E-2</v>
      </c>
      <c r="F107" s="152">
        <v>-678093.5</v>
      </c>
      <c r="G107" s="153">
        <v>-7.7999999999999996E-3</v>
      </c>
      <c r="H107" s="152">
        <v>-1086050.3500000001</v>
      </c>
      <c r="I107" s="153">
        <v>-8.0000000000000002E-3</v>
      </c>
      <c r="J107" s="152">
        <v>-1486363.85</v>
      </c>
      <c r="K107" s="153">
        <v>-8.3999999999999995E-3</v>
      </c>
      <c r="L107" s="152">
        <v>-1562715.36</v>
      </c>
      <c r="M107" s="153">
        <v>-7.4000000000000003E-3</v>
      </c>
      <c r="N107" s="152">
        <v>-1965641.48</v>
      </c>
      <c r="O107" s="153">
        <v>-7.4999999999999997E-3</v>
      </c>
      <c r="P107" s="149"/>
    </row>
    <row r="108" spans="1:16" ht="20.25" customHeight="1" x14ac:dyDescent="0.35">
      <c r="A108" s="145">
        <v>107</v>
      </c>
      <c r="B108" s="150" t="s">
        <v>1038</v>
      </c>
      <c r="C108" s="151" t="s">
        <v>1039</v>
      </c>
      <c r="D108" s="152">
        <v>-382403.16</v>
      </c>
      <c r="E108" s="153">
        <v>-1.0699999999999999E-2</v>
      </c>
      <c r="F108" s="152">
        <v>-1036038.29</v>
      </c>
      <c r="G108" s="153">
        <v>-1.1900000000000001E-2</v>
      </c>
      <c r="H108" s="152">
        <v>-1371030.31</v>
      </c>
      <c r="I108" s="153">
        <v>-1.01E-2</v>
      </c>
      <c r="J108" s="152">
        <v>-1745223.29</v>
      </c>
      <c r="K108" s="153">
        <v>-9.9000000000000008E-3</v>
      </c>
      <c r="L108" s="152">
        <v>-2028181.24</v>
      </c>
      <c r="M108" s="153">
        <v>-9.5999999999999992E-3</v>
      </c>
      <c r="N108" s="152">
        <v>-2427833.17</v>
      </c>
      <c r="O108" s="153">
        <v>-9.1999999999999998E-3</v>
      </c>
      <c r="P108" s="149"/>
    </row>
    <row r="109" spans="1:16" ht="20.25" customHeight="1" x14ac:dyDescent="0.35">
      <c r="A109" s="145">
        <v>108</v>
      </c>
      <c r="B109" s="150" t="s">
        <v>1040</v>
      </c>
      <c r="C109" s="151" t="s">
        <v>1041</v>
      </c>
      <c r="D109" s="152">
        <v>-181326.36</v>
      </c>
      <c r="E109" s="153">
        <v>-5.1000000000000004E-3</v>
      </c>
      <c r="F109" s="152">
        <v>-406601.15</v>
      </c>
      <c r="G109" s="153">
        <v>-4.7000000000000002E-3</v>
      </c>
      <c r="H109" s="152">
        <v>-548421.49</v>
      </c>
      <c r="I109" s="153">
        <v>-4.0000000000000001E-3</v>
      </c>
      <c r="J109" s="152">
        <v>-689844.15</v>
      </c>
      <c r="K109" s="153">
        <v>-3.8999999999999998E-3</v>
      </c>
      <c r="L109" s="152">
        <v>-807565.58</v>
      </c>
      <c r="M109" s="153">
        <v>-3.8E-3</v>
      </c>
      <c r="N109" s="152">
        <v>-988591.51</v>
      </c>
      <c r="O109" s="153">
        <v>-3.8E-3</v>
      </c>
      <c r="P109" s="149"/>
    </row>
    <row r="110" spans="1:16" ht="20.25" customHeight="1" x14ac:dyDescent="0.35">
      <c r="A110" s="145">
        <v>109</v>
      </c>
      <c r="B110" s="150" t="s">
        <v>1042</v>
      </c>
      <c r="C110" s="151" t="s">
        <v>1043</v>
      </c>
      <c r="D110" s="154">
        <v>0</v>
      </c>
      <c r="E110" s="154"/>
      <c r="F110" s="154">
        <v>0</v>
      </c>
      <c r="G110" s="154"/>
      <c r="H110" s="154">
        <v>0</v>
      </c>
      <c r="I110" s="154"/>
      <c r="J110" s="154">
        <v>0</v>
      </c>
      <c r="K110" s="154"/>
      <c r="L110" s="154">
        <v>0</v>
      </c>
      <c r="M110" s="154">
        <v>0</v>
      </c>
      <c r="N110" s="154">
        <v>0</v>
      </c>
      <c r="O110" s="148"/>
      <c r="P110" s="149"/>
    </row>
    <row r="111" spans="1:16" ht="20.25" customHeight="1" x14ac:dyDescent="0.35">
      <c r="A111" s="145">
        <v>110</v>
      </c>
      <c r="B111" s="150" t="s">
        <v>1044</v>
      </c>
      <c r="C111" s="151" t="s">
        <v>1045</v>
      </c>
      <c r="D111" s="154">
        <v>0</v>
      </c>
      <c r="E111" s="154"/>
      <c r="F111" s="154">
        <v>0</v>
      </c>
      <c r="G111" s="154"/>
      <c r="H111" s="154">
        <v>0</v>
      </c>
      <c r="I111" s="154"/>
      <c r="J111" s="154">
        <v>0</v>
      </c>
      <c r="K111" s="154"/>
      <c r="L111" s="154">
        <v>0</v>
      </c>
      <c r="M111" s="154">
        <v>0</v>
      </c>
      <c r="N111" s="154">
        <v>0</v>
      </c>
      <c r="O111" s="148"/>
      <c r="P111" s="149"/>
    </row>
    <row r="112" spans="1:16" ht="20.25" customHeight="1" x14ac:dyDescent="0.35">
      <c r="A112" s="145">
        <v>111</v>
      </c>
      <c r="B112" s="150" t="s">
        <v>1046</v>
      </c>
      <c r="C112" s="151" t="s">
        <v>1047</v>
      </c>
      <c r="D112" s="154">
        <v>0</v>
      </c>
      <c r="E112" s="154"/>
      <c r="F112" s="154">
        <v>0</v>
      </c>
      <c r="G112" s="154"/>
      <c r="H112" s="154">
        <v>0</v>
      </c>
      <c r="I112" s="154"/>
      <c r="J112" s="154">
        <v>0</v>
      </c>
      <c r="K112" s="154"/>
      <c r="L112" s="154">
        <v>0</v>
      </c>
      <c r="M112" s="154">
        <v>0</v>
      </c>
      <c r="N112" s="154">
        <v>0</v>
      </c>
      <c r="O112" s="148"/>
      <c r="P112" s="149"/>
    </row>
    <row r="113" spans="1:16" ht="20.25" customHeight="1" x14ac:dyDescent="0.35">
      <c r="A113" s="145">
        <v>112</v>
      </c>
      <c r="B113" s="150" t="s">
        <v>1048</v>
      </c>
      <c r="C113" s="151" t="s">
        <v>1049</v>
      </c>
      <c r="D113" s="152">
        <v>-9955.0499999999993</v>
      </c>
      <c r="E113" s="153">
        <v>-2.9999999999999997E-4</v>
      </c>
      <c r="F113" s="152">
        <v>-23177.15</v>
      </c>
      <c r="G113" s="153">
        <v>-2.9999999999999997E-4</v>
      </c>
      <c r="H113" s="152">
        <v>-65523.4</v>
      </c>
      <c r="I113" s="153">
        <v>-5.0000000000000001E-4</v>
      </c>
      <c r="J113" s="152">
        <v>-75142.149999999994</v>
      </c>
      <c r="K113" s="153">
        <v>-4.0000000000000002E-4</v>
      </c>
      <c r="L113" s="152">
        <v>-89745.55</v>
      </c>
      <c r="M113" s="153">
        <v>-4.0000000000000002E-4</v>
      </c>
      <c r="N113" s="152">
        <v>-158978.70000000001</v>
      </c>
      <c r="O113" s="153">
        <v>-5.9999999999999995E-4</v>
      </c>
      <c r="P113" s="149"/>
    </row>
    <row r="114" spans="1:16" ht="20.25" customHeight="1" x14ac:dyDescent="0.35">
      <c r="A114" s="145">
        <v>113</v>
      </c>
      <c r="B114" s="150" t="s">
        <v>1050</v>
      </c>
      <c r="C114" s="151" t="s">
        <v>1051</v>
      </c>
      <c r="D114" s="156">
        <v>0</v>
      </c>
      <c r="E114" s="157">
        <v>0</v>
      </c>
      <c r="F114" s="156">
        <v>0</v>
      </c>
      <c r="G114" s="157">
        <v>0</v>
      </c>
      <c r="H114" s="156">
        <v>0</v>
      </c>
      <c r="I114" s="157">
        <v>0</v>
      </c>
      <c r="J114" s="156">
        <v>0</v>
      </c>
      <c r="K114" s="153">
        <v>0</v>
      </c>
      <c r="L114" s="152">
        <v>-33043.120000000003</v>
      </c>
      <c r="M114" s="153">
        <v>-2.0000000000000001E-4</v>
      </c>
      <c r="N114" s="152">
        <v>-36696.120000000003</v>
      </c>
      <c r="O114" s="153">
        <v>-1E-4</v>
      </c>
      <c r="P114" s="149"/>
    </row>
    <row r="115" spans="1:16" ht="20.25" customHeight="1" x14ac:dyDescent="0.35">
      <c r="A115" s="145">
        <v>114</v>
      </c>
      <c r="B115" s="150" t="s">
        <v>1052</v>
      </c>
      <c r="C115" s="151" t="s">
        <v>1053</v>
      </c>
      <c r="D115" s="154">
        <v>0</v>
      </c>
      <c r="E115" s="154"/>
      <c r="F115" s="154">
        <v>0</v>
      </c>
      <c r="G115" s="154"/>
      <c r="H115" s="154">
        <v>0</v>
      </c>
      <c r="I115" s="154"/>
      <c r="J115" s="154">
        <v>0</v>
      </c>
      <c r="K115" s="148"/>
      <c r="L115" s="154">
        <v>0</v>
      </c>
      <c r="M115" s="154">
        <v>0</v>
      </c>
      <c r="N115" s="154">
        <v>0</v>
      </c>
      <c r="O115" s="148"/>
      <c r="P115" s="149"/>
    </row>
    <row r="116" spans="1:16" ht="20.25" customHeight="1" x14ac:dyDescent="0.35">
      <c r="A116" s="145">
        <v>115</v>
      </c>
      <c r="B116" s="150" t="s">
        <v>1054</v>
      </c>
      <c r="C116" s="151" t="s">
        <v>1055</v>
      </c>
      <c r="D116" s="154">
        <v>0</v>
      </c>
      <c r="E116" s="148"/>
      <c r="F116" s="154">
        <v>0</v>
      </c>
      <c r="G116" s="154"/>
      <c r="H116" s="154">
        <v>0</v>
      </c>
      <c r="I116" s="154"/>
      <c r="J116" s="154">
        <v>0</v>
      </c>
      <c r="K116" s="148"/>
      <c r="L116" s="154">
        <v>0</v>
      </c>
      <c r="M116" s="154">
        <v>0</v>
      </c>
      <c r="N116" s="154">
        <v>0</v>
      </c>
      <c r="O116" s="148"/>
      <c r="P116" s="149"/>
    </row>
    <row r="117" spans="1:16" ht="20.25" customHeight="1" x14ac:dyDescent="0.35">
      <c r="A117" s="145">
        <v>116</v>
      </c>
      <c r="B117" s="150" t="s">
        <v>1056</v>
      </c>
      <c r="C117" s="151" t="s">
        <v>1057</v>
      </c>
      <c r="D117" s="154">
        <v>0</v>
      </c>
      <c r="E117" s="148"/>
      <c r="F117" s="154">
        <v>0</v>
      </c>
      <c r="G117" s="154"/>
      <c r="H117" s="154">
        <v>0</v>
      </c>
      <c r="I117" s="154"/>
      <c r="J117" s="154">
        <v>0</v>
      </c>
      <c r="K117" s="148"/>
      <c r="L117" s="154">
        <v>0</v>
      </c>
      <c r="M117" s="154">
        <v>0</v>
      </c>
      <c r="N117" s="154">
        <v>0</v>
      </c>
      <c r="O117" s="148"/>
      <c r="P117" s="149"/>
    </row>
    <row r="118" spans="1:16" ht="20.25" customHeight="1" x14ac:dyDescent="0.35">
      <c r="A118" s="145">
        <v>117</v>
      </c>
      <c r="B118" s="150" t="s">
        <v>1058</v>
      </c>
      <c r="C118" s="151" t="s">
        <v>1059</v>
      </c>
      <c r="D118" s="154">
        <v>0</v>
      </c>
      <c r="E118" s="148"/>
      <c r="F118" s="154">
        <v>0</v>
      </c>
      <c r="G118" s="154"/>
      <c r="H118" s="154">
        <v>0</v>
      </c>
      <c r="I118" s="154"/>
      <c r="J118" s="154">
        <v>0</v>
      </c>
      <c r="K118" s="148"/>
      <c r="L118" s="154">
        <v>0</v>
      </c>
      <c r="M118" s="154">
        <v>0</v>
      </c>
      <c r="N118" s="154">
        <v>0</v>
      </c>
      <c r="O118" s="148"/>
      <c r="P118" s="149"/>
    </row>
    <row r="119" spans="1:16" ht="20.25" customHeight="1" x14ac:dyDescent="0.35">
      <c r="A119" s="145">
        <v>118</v>
      </c>
      <c r="B119" s="150" t="s">
        <v>1060</v>
      </c>
      <c r="C119" s="151" t="s">
        <v>1061</v>
      </c>
      <c r="D119" s="154">
        <v>0</v>
      </c>
      <c r="E119" s="148"/>
      <c r="F119" s="154">
        <v>0</v>
      </c>
      <c r="G119" s="154"/>
      <c r="H119" s="154">
        <v>0</v>
      </c>
      <c r="I119" s="154"/>
      <c r="J119" s="154">
        <v>0</v>
      </c>
      <c r="K119" s="148"/>
      <c r="L119" s="154">
        <v>0</v>
      </c>
      <c r="M119" s="154">
        <v>0</v>
      </c>
      <c r="N119" s="154">
        <v>0</v>
      </c>
      <c r="O119" s="148"/>
      <c r="P119" s="149"/>
    </row>
    <row r="120" spans="1:16" ht="20.25" customHeight="1" x14ac:dyDescent="0.35">
      <c r="A120" s="145">
        <v>119</v>
      </c>
      <c r="B120" s="150" t="s">
        <v>1062</v>
      </c>
      <c r="C120" s="151" t="s">
        <v>1063</v>
      </c>
      <c r="D120" s="154">
        <v>0</v>
      </c>
      <c r="E120" s="148"/>
      <c r="F120" s="154">
        <v>0</v>
      </c>
      <c r="G120" s="154"/>
      <c r="H120" s="154">
        <v>0</v>
      </c>
      <c r="I120" s="154"/>
      <c r="J120" s="154">
        <v>0</v>
      </c>
      <c r="K120" s="148"/>
      <c r="L120" s="154">
        <v>0</v>
      </c>
      <c r="M120" s="154">
        <v>0</v>
      </c>
      <c r="N120" s="154">
        <v>0</v>
      </c>
      <c r="O120" s="148"/>
      <c r="P120" s="149"/>
    </row>
    <row r="121" spans="1:16" ht="20.25" customHeight="1" x14ac:dyDescent="0.35">
      <c r="A121" s="145">
        <v>120</v>
      </c>
      <c r="B121" s="150" t="s">
        <v>1064</v>
      </c>
      <c r="C121" s="151" t="s">
        <v>1065</v>
      </c>
      <c r="D121" s="152">
        <v>-42373</v>
      </c>
      <c r="E121" s="153">
        <v>-1.1999999999999999E-3</v>
      </c>
      <c r="F121" s="152">
        <v>-42373</v>
      </c>
      <c r="G121" s="153">
        <v>-5.0000000000000001E-4</v>
      </c>
      <c r="H121" s="152">
        <v>-42373</v>
      </c>
      <c r="I121" s="153">
        <v>-2.9999999999999997E-4</v>
      </c>
      <c r="J121" s="152">
        <v>-234778.2</v>
      </c>
      <c r="K121" s="153">
        <v>-1.2999999999999999E-3</v>
      </c>
      <c r="L121" s="152">
        <v>-235067.1</v>
      </c>
      <c r="M121" s="153">
        <v>-1.1000000000000001E-3</v>
      </c>
      <c r="N121" s="152">
        <v>-292571.09999999998</v>
      </c>
      <c r="O121" s="153">
        <v>-1.1000000000000001E-3</v>
      </c>
      <c r="P121" s="149"/>
    </row>
    <row r="122" spans="1:16" ht="20.25" customHeight="1" x14ac:dyDescent="0.35">
      <c r="A122" s="145">
        <v>121</v>
      </c>
      <c r="B122" s="150" t="s">
        <v>1066</v>
      </c>
      <c r="C122" s="151" t="s">
        <v>1067</v>
      </c>
      <c r="D122" s="154">
        <v>0</v>
      </c>
      <c r="E122" s="154"/>
      <c r="F122" s="154">
        <v>0</v>
      </c>
      <c r="G122" s="154"/>
      <c r="H122" s="154">
        <v>0</v>
      </c>
      <c r="I122" s="154"/>
      <c r="J122" s="154">
        <v>0</v>
      </c>
      <c r="K122" s="154"/>
      <c r="L122" s="154">
        <v>0</v>
      </c>
      <c r="M122" s="154">
        <v>0</v>
      </c>
      <c r="N122" s="154">
        <v>0</v>
      </c>
      <c r="O122" s="148"/>
      <c r="P122" s="149"/>
    </row>
    <row r="123" spans="1:16" ht="20.25" customHeight="1" x14ac:dyDescent="0.35">
      <c r="A123" s="145">
        <v>122</v>
      </c>
      <c r="B123" s="150" t="s">
        <v>1068</v>
      </c>
      <c r="C123" s="151" t="s">
        <v>1069</v>
      </c>
      <c r="D123" s="154">
        <v>0</v>
      </c>
      <c r="E123" s="154"/>
      <c r="F123" s="154">
        <v>0</v>
      </c>
      <c r="G123" s="154"/>
      <c r="H123" s="154">
        <v>0</v>
      </c>
      <c r="I123" s="154"/>
      <c r="J123" s="154">
        <v>0</v>
      </c>
      <c r="K123" s="154"/>
      <c r="L123" s="154">
        <v>0</v>
      </c>
      <c r="M123" s="154">
        <v>0</v>
      </c>
      <c r="N123" s="154">
        <v>0</v>
      </c>
      <c r="O123" s="148"/>
      <c r="P123" s="149"/>
    </row>
    <row r="124" spans="1:16" ht="20.25" customHeight="1" x14ac:dyDescent="0.35">
      <c r="A124" s="145">
        <v>123</v>
      </c>
      <c r="B124" s="150" t="s">
        <v>1070</v>
      </c>
      <c r="C124" s="151" t="s">
        <v>1071</v>
      </c>
      <c r="D124" s="152">
        <v>-2898702.29</v>
      </c>
      <c r="E124" s="153">
        <v>-8.1199999999999994E-2</v>
      </c>
      <c r="F124" s="152">
        <v>-5887736.7599999998</v>
      </c>
      <c r="G124" s="153">
        <v>-6.7400000000000002E-2</v>
      </c>
      <c r="H124" s="152">
        <v>-8502953.75</v>
      </c>
      <c r="I124" s="153">
        <v>-6.2600000000000003E-2</v>
      </c>
      <c r="J124" s="152">
        <v>-11487988.949999999</v>
      </c>
      <c r="K124" s="153">
        <v>-6.4899999999999999E-2</v>
      </c>
      <c r="L124" s="152">
        <v>-13826471.210000001</v>
      </c>
      <c r="M124" s="153">
        <v>-6.5199999999999994E-2</v>
      </c>
      <c r="N124" s="152">
        <v>-16689001.029999999</v>
      </c>
      <c r="O124" s="153">
        <v>-6.3299999999999995E-2</v>
      </c>
      <c r="P124" s="149"/>
    </row>
    <row r="125" spans="1:16" ht="20.25" customHeight="1" x14ac:dyDescent="0.35">
      <c r="A125" s="145">
        <v>124</v>
      </c>
      <c r="B125" s="150" t="s">
        <v>1072</v>
      </c>
      <c r="C125" s="151" t="s">
        <v>1021</v>
      </c>
      <c r="D125" s="152">
        <v>-2608120.9900000002</v>
      </c>
      <c r="E125" s="153">
        <v>-7.2999999999999995E-2</v>
      </c>
      <c r="F125" s="152">
        <v>1301177.01</v>
      </c>
      <c r="G125" s="153">
        <v>1.49E-2</v>
      </c>
      <c r="H125" s="152">
        <v>-1942268.26</v>
      </c>
      <c r="I125" s="153">
        <v>-1.43E-2</v>
      </c>
      <c r="J125" s="152">
        <v>-5221732.17</v>
      </c>
      <c r="K125" s="153">
        <v>-2.9499999999999998E-2</v>
      </c>
      <c r="L125" s="152">
        <v>-12384809.800000001</v>
      </c>
      <c r="M125" s="153">
        <v>-5.8400000000000001E-2</v>
      </c>
      <c r="N125" s="152">
        <v>-6139492.0499999998</v>
      </c>
      <c r="O125" s="153">
        <v>-2.3300000000000001E-2</v>
      </c>
      <c r="P125" s="149"/>
    </row>
    <row r="126" spans="1:16" ht="20.25" customHeight="1" x14ac:dyDescent="0.35">
      <c r="A126" s="145">
        <v>125</v>
      </c>
      <c r="B126" s="150" t="s">
        <v>1073</v>
      </c>
      <c r="C126" s="151" t="s">
        <v>1074</v>
      </c>
      <c r="D126" s="154">
        <v>0</v>
      </c>
      <c r="E126" s="154"/>
      <c r="F126" s="154">
        <v>0</v>
      </c>
      <c r="G126" s="154"/>
      <c r="H126" s="154">
        <v>0</v>
      </c>
      <c r="I126" s="154"/>
      <c r="J126" s="154">
        <v>0</v>
      </c>
      <c r="K126" s="154"/>
      <c r="L126" s="154">
        <v>0</v>
      </c>
      <c r="M126" s="148"/>
      <c r="N126" s="154">
        <v>0</v>
      </c>
      <c r="O126" s="148"/>
      <c r="P126" s="149"/>
    </row>
    <row r="127" spans="1:16" ht="20.25" customHeight="1" x14ac:dyDescent="0.35">
      <c r="A127" s="145">
        <v>126</v>
      </c>
      <c r="B127" s="150" t="s">
        <v>1075</v>
      </c>
      <c r="C127" s="151" t="s">
        <v>1076</v>
      </c>
      <c r="D127" s="152">
        <v>-23922.1</v>
      </c>
      <c r="E127" s="153">
        <v>-6.9999999999999999E-4</v>
      </c>
      <c r="F127" s="152">
        <v>-206702.1</v>
      </c>
      <c r="G127" s="153">
        <v>-2.3999999999999998E-3</v>
      </c>
      <c r="H127" s="152">
        <v>-312715.09999999998</v>
      </c>
      <c r="I127" s="153">
        <v>-2.3E-3</v>
      </c>
      <c r="J127" s="152">
        <v>-322315.09999999998</v>
      </c>
      <c r="K127" s="153">
        <v>-1.8E-3</v>
      </c>
      <c r="L127" s="152">
        <v>-401315.1</v>
      </c>
      <c r="M127" s="153">
        <v>-1.9E-3</v>
      </c>
      <c r="N127" s="152">
        <v>-437915.1</v>
      </c>
      <c r="O127" s="153">
        <v>-1.6999999999999999E-3</v>
      </c>
      <c r="P127" s="149"/>
    </row>
    <row r="128" spans="1:16" ht="20.25" customHeight="1" x14ac:dyDescent="0.35">
      <c r="A128" s="145">
        <v>127</v>
      </c>
      <c r="B128" s="150" t="s">
        <v>1077</v>
      </c>
      <c r="C128" s="151" t="s">
        <v>1078</v>
      </c>
      <c r="D128" s="154">
        <v>0</v>
      </c>
      <c r="E128" s="154"/>
      <c r="F128" s="154">
        <v>0</v>
      </c>
      <c r="G128" s="154"/>
      <c r="H128" s="154">
        <v>0</v>
      </c>
      <c r="I128" s="154"/>
      <c r="J128" s="154">
        <v>0</v>
      </c>
      <c r="K128" s="154"/>
      <c r="L128" s="154">
        <v>0</v>
      </c>
      <c r="M128" s="148"/>
      <c r="N128" s="152">
        <v>-7340</v>
      </c>
      <c r="O128" s="153">
        <v>0</v>
      </c>
      <c r="P128" s="149"/>
    </row>
    <row r="129" spans="1:16" ht="20.25" customHeight="1" x14ac:dyDescent="0.35">
      <c r="A129" s="145">
        <v>128</v>
      </c>
      <c r="B129" s="150" t="s">
        <v>1079</v>
      </c>
      <c r="C129" s="151" t="s">
        <v>1080</v>
      </c>
      <c r="D129" s="152">
        <v>-258961</v>
      </c>
      <c r="E129" s="153">
        <v>-7.3000000000000001E-3</v>
      </c>
      <c r="F129" s="152">
        <v>-1165099.83</v>
      </c>
      <c r="G129" s="153">
        <v>-1.3299999999999999E-2</v>
      </c>
      <c r="H129" s="152">
        <v>-1165779.83</v>
      </c>
      <c r="I129" s="153">
        <v>-8.6E-3</v>
      </c>
      <c r="J129" s="152">
        <v>-1650269.83</v>
      </c>
      <c r="K129" s="153">
        <v>-9.2999999999999992E-3</v>
      </c>
      <c r="L129" s="152">
        <v>-1950087.83</v>
      </c>
      <c r="M129" s="153">
        <v>-9.1999999999999998E-3</v>
      </c>
      <c r="N129" s="152">
        <v>-2352170.89</v>
      </c>
      <c r="O129" s="153">
        <v>-8.8999999999999999E-3</v>
      </c>
      <c r="P129" s="149"/>
    </row>
    <row r="130" spans="1:16" ht="20.25" customHeight="1" x14ac:dyDescent="0.35">
      <c r="A130" s="145">
        <v>129</v>
      </c>
      <c r="B130" s="150" t="s">
        <v>1081</v>
      </c>
      <c r="C130" s="151" t="s">
        <v>1082</v>
      </c>
      <c r="D130" s="152">
        <v>-282883.09999999998</v>
      </c>
      <c r="E130" s="153">
        <v>-7.9000000000000008E-3</v>
      </c>
      <c r="F130" s="152">
        <v>-1371801.93</v>
      </c>
      <c r="G130" s="153">
        <v>-1.5699999999999999E-2</v>
      </c>
      <c r="H130" s="152">
        <v>-1478494.93</v>
      </c>
      <c r="I130" s="153">
        <v>-1.09E-2</v>
      </c>
      <c r="J130" s="152">
        <v>-1972584.93</v>
      </c>
      <c r="K130" s="153">
        <v>-1.11E-2</v>
      </c>
      <c r="L130" s="152">
        <v>-2351402.9300000002</v>
      </c>
      <c r="M130" s="153">
        <v>-1.11E-2</v>
      </c>
      <c r="N130" s="152">
        <v>-2797425.99</v>
      </c>
      <c r="O130" s="153">
        <v>-1.06E-2</v>
      </c>
      <c r="P130" s="149"/>
    </row>
    <row r="131" spans="1:16" ht="20.25" customHeight="1" x14ac:dyDescent="0.35">
      <c r="A131" s="145">
        <v>130</v>
      </c>
      <c r="B131" s="150" t="s">
        <v>1083</v>
      </c>
      <c r="C131" s="151" t="s">
        <v>1084</v>
      </c>
      <c r="D131" s="154">
        <v>0</v>
      </c>
      <c r="E131" s="154"/>
      <c r="F131" s="154">
        <v>0</v>
      </c>
      <c r="G131" s="154"/>
      <c r="H131" s="154">
        <v>0</v>
      </c>
      <c r="I131" s="154"/>
      <c r="J131" s="154">
        <v>0</v>
      </c>
      <c r="K131" s="154"/>
      <c r="L131" s="154">
        <v>0</v>
      </c>
      <c r="M131" s="148"/>
      <c r="N131" s="154">
        <v>0</v>
      </c>
      <c r="O131" s="148"/>
      <c r="P131" s="149"/>
    </row>
    <row r="132" spans="1:16" ht="20.25" customHeight="1" x14ac:dyDescent="0.35">
      <c r="A132" s="145">
        <v>131</v>
      </c>
      <c r="B132" s="150" t="s">
        <v>1085</v>
      </c>
      <c r="C132" s="151" t="s">
        <v>1086</v>
      </c>
      <c r="D132" s="156">
        <v>0</v>
      </c>
      <c r="E132" s="153">
        <v>0</v>
      </c>
      <c r="F132" s="152">
        <v>11291820</v>
      </c>
      <c r="G132" s="153">
        <v>0.12920000000000001</v>
      </c>
      <c r="H132" s="152">
        <v>25595920</v>
      </c>
      <c r="I132" s="153">
        <v>0.18840000000000001</v>
      </c>
      <c r="J132" s="152">
        <v>26639187</v>
      </c>
      <c r="K132" s="153">
        <v>0.15040000000000001</v>
      </c>
      <c r="L132" s="152">
        <v>34150587</v>
      </c>
      <c r="M132" s="153">
        <v>0.161</v>
      </c>
      <c r="N132" s="152">
        <v>44349387</v>
      </c>
      <c r="O132" s="153">
        <v>0.16830000000000001</v>
      </c>
      <c r="P132" s="149"/>
    </row>
    <row r="133" spans="1:16" ht="20.25" customHeight="1" x14ac:dyDescent="0.35">
      <c r="A133" s="145">
        <v>132</v>
      </c>
      <c r="B133" s="150" t="s">
        <v>1087</v>
      </c>
      <c r="C133" s="151" t="s">
        <v>1088</v>
      </c>
      <c r="D133" s="156">
        <v>0</v>
      </c>
      <c r="E133" s="153">
        <v>0</v>
      </c>
      <c r="F133" s="156">
        <v>0</v>
      </c>
      <c r="G133" s="153">
        <v>0</v>
      </c>
      <c r="H133" s="152">
        <v>4805773.9400000004</v>
      </c>
      <c r="I133" s="153">
        <v>3.5400000000000001E-2</v>
      </c>
      <c r="J133" s="152">
        <v>4805773.9400000004</v>
      </c>
      <c r="K133" s="153">
        <v>2.7099999999999999E-2</v>
      </c>
      <c r="L133" s="152">
        <v>4805773.9400000004</v>
      </c>
      <c r="M133" s="153">
        <v>2.2700000000000001E-2</v>
      </c>
      <c r="N133" s="152">
        <v>4805773.9400000004</v>
      </c>
      <c r="O133" s="153">
        <v>1.8200000000000001E-2</v>
      </c>
      <c r="P133" s="149"/>
    </row>
    <row r="134" spans="1:16" ht="20.25" customHeight="1" x14ac:dyDescent="0.35">
      <c r="A134" s="145">
        <v>133</v>
      </c>
      <c r="B134" s="150" t="s">
        <v>1089</v>
      </c>
      <c r="C134" s="151" t="s">
        <v>1090</v>
      </c>
      <c r="D134" s="152">
        <v>662053.73</v>
      </c>
      <c r="E134" s="153">
        <v>1.8499999999999999E-2</v>
      </c>
      <c r="F134" s="152">
        <v>1302312.75</v>
      </c>
      <c r="G134" s="153">
        <v>1.49E-2</v>
      </c>
      <c r="H134" s="152">
        <v>1830689.15</v>
      </c>
      <c r="I134" s="153">
        <v>1.35E-2</v>
      </c>
      <c r="J134" s="152">
        <v>4960219.55</v>
      </c>
      <c r="K134" s="153">
        <v>2.8000000000000001E-2</v>
      </c>
      <c r="L134" s="152">
        <v>7245486.3899999997</v>
      </c>
      <c r="M134" s="153">
        <v>3.4200000000000001E-2</v>
      </c>
      <c r="N134" s="152">
        <v>9820830.4399999995</v>
      </c>
      <c r="O134" s="153">
        <v>3.73E-2</v>
      </c>
      <c r="P134" s="149"/>
    </row>
    <row r="135" spans="1:16" ht="20.25" customHeight="1" x14ac:dyDescent="0.35">
      <c r="A135" s="145">
        <v>134</v>
      </c>
      <c r="B135" s="150" t="s">
        <v>1091</v>
      </c>
      <c r="C135" s="181" t="s">
        <v>1092</v>
      </c>
      <c r="D135" s="152">
        <v>32600</v>
      </c>
      <c r="E135" s="153">
        <v>8.9999999999999998E-4</v>
      </c>
      <c r="F135" s="152">
        <v>108140</v>
      </c>
      <c r="G135" s="153">
        <v>1.1999999999999999E-3</v>
      </c>
      <c r="H135" s="152">
        <v>1501794.21</v>
      </c>
      <c r="I135" s="153">
        <v>1.11E-2</v>
      </c>
      <c r="J135" s="152">
        <v>1868614.04</v>
      </c>
      <c r="K135" s="153">
        <v>1.06E-2</v>
      </c>
      <c r="L135" s="152">
        <v>1954255.04</v>
      </c>
      <c r="M135" s="153">
        <v>9.1999999999999998E-3</v>
      </c>
      <c r="N135" s="152">
        <v>1950029.43</v>
      </c>
      <c r="O135" s="153">
        <v>7.4000000000000003E-3</v>
      </c>
      <c r="P135" s="149"/>
    </row>
    <row r="136" spans="1:16" ht="20.25" customHeight="1" x14ac:dyDescent="0.35">
      <c r="A136" s="145">
        <v>135</v>
      </c>
      <c r="B136" s="150" t="s">
        <v>1093</v>
      </c>
      <c r="C136" s="151" t="s">
        <v>1094</v>
      </c>
      <c r="D136" s="152">
        <v>31384.9</v>
      </c>
      <c r="E136" s="153">
        <v>8.9999999999999998E-4</v>
      </c>
      <c r="F136" s="152">
        <v>31384.9</v>
      </c>
      <c r="G136" s="153">
        <v>4.0000000000000002E-4</v>
      </c>
      <c r="H136" s="152">
        <v>115982.3</v>
      </c>
      <c r="I136" s="153">
        <v>8.9999999999999998E-4</v>
      </c>
      <c r="J136" s="152">
        <v>116044.87</v>
      </c>
      <c r="K136" s="153">
        <v>6.9999999999999999E-4</v>
      </c>
      <c r="L136" s="152">
        <v>116044.87</v>
      </c>
      <c r="M136" s="153">
        <v>5.0000000000000001E-4</v>
      </c>
      <c r="N136" s="152">
        <v>116044.87</v>
      </c>
      <c r="O136" s="153">
        <v>4.0000000000000002E-4</v>
      </c>
      <c r="P136" s="149"/>
    </row>
    <row r="137" spans="1:16" ht="20.25" customHeight="1" x14ac:dyDescent="0.35">
      <c r="A137" s="145">
        <v>136</v>
      </c>
      <c r="B137" s="150" t="s">
        <v>1095</v>
      </c>
      <c r="C137" s="151" t="s">
        <v>1096</v>
      </c>
      <c r="D137" s="154">
        <v>0</v>
      </c>
      <c r="E137" s="154"/>
      <c r="F137" s="154">
        <v>0</v>
      </c>
      <c r="G137" s="154"/>
      <c r="H137" s="154">
        <v>0</v>
      </c>
      <c r="I137" s="154"/>
      <c r="J137" s="154">
        <v>0</v>
      </c>
      <c r="K137" s="154"/>
      <c r="L137" s="154">
        <v>0</v>
      </c>
      <c r="M137" s="154">
        <v>0</v>
      </c>
      <c r="N137" s="154">
        <v>0</v>
      </c>
      <c r="O137" s="148"/>
      <c r="P137" s="149"/>
    </row>
    <row r="138" spans="1:16" ht="20.25" customHeight="1" x14ac:dyDescent="0.35">
      <c r="A138" s="145">
        <v>137</v>
      </c>
      <c r="B138" s="150" t="s">
        <v>1097</v>
      </c>
      <c r="C138" s="151" t="s">
        <v>1098</v>
      </c>
      <c r="D138" s="154">
        <v>0</v>
      </c>
      <c r="E138" s="154"/>
      <c r="F138" s="154">
        <v>0</v>
      </c>
      <c r="G138" s="154"/>
      <c r="H138" s="154">
        <v>0</v>
      </c>
      <c r="I138" s="154"/>
      <c r="J138" s="154">
        <v>0</v>
      </c>
      <c r="K138" s="154"/>
      <c r="L138" s="154">
        <v>0</v>
      </c>
      <c r="M138" s="154">
        <v>0</v>
      </c>
      <c r="N138" s="154">
        <v>0</v>
      </c>
      <c r="O138" s="148"/>
      <c r="P138" s="149"/>
    </row>
    <row r="139" spans="1:16" ht="20.25" customHeight="1" x14ac:dyDescent="0.35">
      <c r="A139" s="145">
        <v>138</v>
      </c>
      <c r="B139" s="150" t="s">
        <v>1099</v>
      </c>
      <c r="C139" s="151" t="s">
        <v>1100</v>
      </c>
      <c r="D139" s="154">
        <v>0</v>
      </c>
      <c r="E139" s="154"/>
      <c r="F139" s="154">
        <v>0</v>
      </c>
      <c r="G139" s="154"/>
      <c r="H139" s="154">
        <v>0</v>
      </c>
      <c r="I139" s="154"/>
      <c r="J139" s="154">
        <v>0</v>
      </c>
      <c r="K139" s="154"/>
      <c r="L139" s="154">
        <v>0</v>
      </c>
      <c r="M139" s="154">
        <v>0</v>
      </c>
      <c r="N139" s="154">
        <v>0</v>
      </c>
      <c r="O139" s="148"/>
      <c r="P139" s="176"/>
    </row>
    <row r="140" spans="1:16" ht="20.25" customHeight="1" x14ac:dyDescent="0.35">
      <c r="A140" s="145">
        <v>139</v>
      </c>
      <c r="B140" s="150" t="s">
        <v>1101</v>
      </c>
      <c r="C140" s="151" t="s">
        <v>1102</v>
      </c>
      <c r="D140" s="154">
        <v>0</v>
      </c>
      <c r="E140" s="154"/>
      <c r="F140" s="154">
        <v>0</v>
      </c>
      <c r="G140" s="154"/>
      <c r="H140" s="154">
        <v>0</v>
      </c>
      <c r="I140" s="154"/>
      <c r="J140" s="154">
        <v>0</v>
      </c>
      <c r="K140" s="154"/>
      <c r="L140" s="154">
        <v>0</v>
      </c>
      <c r="M140" s="154">
        <v>0</v>
      </c>
      <c r="N140" s="154">
        <v>0</v>
      </c>
      <c r="O140" s="148"/>
      <c r="P140" s="149"/>
    </row>
    <row r="141" spans="1:16" ht="20.25" customHeight="1" x14ac:dyDescent="0.35">
      <c r="A141" s="145">
        <v>140</v>
      </c>
      <c r="B141" s="150" t="s">
        <v>1103</v>
      </c>
      <c r="C141" s="151" t="s">
        <v>1104</v>
      </c>
      <c r="D141" s="152">
        <v>534675</v>
      </c>
      <c r="E141" s="153">
        <v>1.4999999999999999E-2</v>
      </c>
      <c r="F141" s="152">
        <v>935986</v>
      </c>
      <c r="G141" s="153">
        <v>1.0699999999999999E-2</v>
      </c>
      <c r="H141" s="152">
        <v>1546145.03</v>
      </c>
      <c r="I141" s="153">
        <v>1.14E-2</v>
      </c>
      <c r="J141" s="152">
        <v>1959935.1</v>
      </c>
      <c r="K141" s="153">
        <v>1.11E-2</v>
      </c>
      <c r="L141" s="152">
        <v>2400524.1</v>
      </c>
      <c r="M141" s="153">
        <v>1.1299999999999999E-2</v>
      </c>
      <c r="N141" s="152">
        <v>2907410.1</v>
      </c>
      <c r="O141" s="153">
        <v>1.0999999999999999E-2</v>
      </c>
      <c r="P141" s="149"/>
    </row>
    <row r="142" spans="1:16" ht="20.25" customHeight="1" x14ac:dyDescent="0.35">
      <c r="A142" s="145">
        <v>141</v>
      </c>
      <c r="B142" s="150" t="s">
        <v>1105</v>
      </c>
      <c r="C142" s="151" t="s">
        <v>1106</v>
      </c>
      <c r="D142" s="156">
        <v>0</v>
      </c>
      <c r="E142" s="157">
        <v>0</v>
      </c>
      <c r="F142" s="156">
        <v>0</v>
      </c>
      <c r="G142" s="157">
        <v>0</v>
      </c>
      <c r="H142" s="156">
        <v>0</v>
      </c>
      <c r="I142" s="153">
        <v>0</v>
      </c>
      <c r="J142" s="151">
        <v>17.760000000000002</v>
      </c>
      <c r="K142" s="153">
        <v>0</v>
      </c>
      <c r="L142" s="151">
        <v>17.760000000000002</v>
      </c>
      <c r="M142" s="153">
        <v>0</v>
      </c>
      <c r="N142" s="151">
        <v>17.760000000000002</v>
      </c>
      <c r="O142" s="153">
        <v>0</v>
      </c>
      <c r="P142" s="149"/>
    </row>
    <row r="143" spans="1:16" ht="20.25" customHeight="1" x14ac:dyDescent="0.35">
      <c r="A143" s="145">
        <v>142</v>
      </c>
      <c r="B143" s="150" t="s">
        <v>1107</v>
      </c>
      <c r="C143" s="151" t="s">
        <v>1108</v>
      </c>
      <c r="D143" s="154">
        <v>0</v>
      </c>
      <c r="E143" s="154"/>
      <c r="F143" s="154">
        <v>0</v>
      </c>
      <c r="G143" s="154"/>
      <c r="H143" s="154">
        <v>0</v>
      </c>
      <c r="I143" s="154"/>
      <c r="J143" s="154">
        <v>0</v>
      </c>
      <c r="K143" s="154"/>
      <c r="L143" s="154">
        <v>0</v>
      </c>
      <c r="M143" s="154">
        <v>0</v>
      </c>
      <c r="N143" s="154">
        <v>0</v>
      </c>
      <c r="O143" s="148"/>
      <c r="P143" s="149"/>
    </row>
    <row r="144" spans="1:16" ht="20.25" customHeight="1" x14ac:dyDescent="0.35">
      <c r="A144" s="145">
        <v>143</v>
      </c>
      <c r="B144" s="150" t="s">
        <v>1109</v>
      </c>
      <c r="C144" s="151" t="s">
        <v>1110</v>
      </c>
      <c r="D144" s="154">
        <v>0</v>
      </c>
      <c r="E144" s="154"/>
      <c r="F144" s="154">
        <v>0</v>
      </c>
      <c r="G144" s="154"/>
      <c r="H144" s="154">
        <v>0</v>
      </c>
      <c r="I144" s="154"/>
      <c r="J144" s="154">
        <v>0</v>
      </c>
      <c r="K144" s="154"/>
      <c r="L144" s="154">
        <v>0</v>
      </c>
      <c r="M144" s="154">
        <v>0</v>
      </c>
      <c r="N144" s="154">
        <v>0</v>
      </c>
      <c r="O144" s="148"/>
      <c r="P144" s="149"/>
    </row>
    <row r="145" spans="1:16" ht="20.25" customHeight="1" x14ac:dyDescent="0.35">
      <c r="A145" s="145">
        <v>144</v>
      </c>
      <c r="B145" s="146" t="s">
        <v>1111</v>
      </c>
      <c r="C145" s="147" t="s">
        <v>1112</v>
      </c>
      <c r="D145" s="177">
        <v>1260713.6299999999</v>
      </c>
      <c r="E145" s="178">
        <v>3.5299999999999998E-2</v>
      </c>
      <c r="F145" s="177">
        <v>13669643.65</v>
      </c>
      <c r="G145" s="178">
        <v>0.15640000000000001</v>
      </c>
      <c r="H145" s="177">
        <v>35396304.630000003</v>
      </c>
      <c r="I145" s="178">
        <v>0.2606</v>
      </c>
      <c r="J145" s="177">
        <v>40349792.259999998</v>
      </c>
      <c r="K145" s="178">
        <v>0.2278</v>
      </c>
      <c r="L145" s="177">
        <v>50672689.100000001</v>
      </c>
      <c r="M145" s="153">
        <v>0.2389</v>
      </c>
      <c r="N145" s="177">
        <v>63949493.539999999</v>
      </c>
      <c r="O145" s="153">
        <v>0.2427</v>
      </c>
      <c r="P145" s="149"/>
    </row>
    <row r="146" spans="1:16" ht="20.25" customHeight="1" x14ac:dyDescent="0.35">
      <c r="A146" s="145">
        <v>145</v>
      </c>
      <c r="B146" s="146" t="s">
        <v>1113</v>
      </c>
      <c r="C146" s="147" t="s">
        <v>1114</v>
      </c>
      <c r="D146" s="177">
        <v>977830.53</v>
      </c>
      <c r="E146" s="178">
        <v>2.7400000000000001E-2</v>
      </c>
      <c r="F146" s="177">
        <v>12297841.720000001</v>
      </c>
      <c r="G146" s="178">
        <v>0.14069999999999999</v>
      </c>
      <c r="H146" s="177">
        <v>33917809.700000003</v>
      </c>
      <c r="I146" s="178">
        <v>0.24970000000000001</v>
      </c>
      <c r="J146" s="177">
        <v>38302807.329999998</v>
      </c>
      <c r="K146" s="178">
        <v>0.21629999999999999</v>
      </c>
      <c r="L146" s="177">
        <v>48246886.170000002</v>
      </c>
      <c r="M146" s="153">
        <v>0.22750000000000001</v>
      </c>
      <c r="N146" s="177">
        <v>61077667.549999997</v>
      </c>
      <c r="O146" s="153">
        <v>0.23180000000000001</v>
      </c>
      <c r="P146" s="149"/>
    </row>
    <row r="147" spans="1:16" ht="20.25" customHeight="1" x14ac:dyDescent="0.35">
      <c r="A147" s="145">
        <v>146</v>
      </c>
      <c r="B147" s="146" t="s">
        <v>1115</v>
      </c>
      <c r="C147" s="147" t="s">
        <v>1116</v>
      </c>
      <c r="D147" s="177">
        <v>35703722.43</v>
      </c>
      <c r="E147" s="178">
        <v>1</v>
      </c>
      <c r="F147" s="177">
        <v>87382093.269999996</v>
      </c>
      <c r="G147" s="178">
        <v>1</v>
      </c>
      <c r="H147" s="177">
        <v>135824961.27000001</v>
      </c>
      <c r="I147" s="178">
        <v>1</v>
      </c>
      <c r="J147" s="177">
        <v>177095782.94999999</v>
      </c>
      <c r="K147" s="178">
        <v>1</v>
      </c>
      <c r="L147" s="177">
        <v>212103022.49000001</v>
      </c>
      <c r="M147" s="153">
        <v>1</v>
      </c>
      <c r="N147" s="177">
        <v>263467878.71000001</v>
      </c>
      <c r="O147" s="153">
        <v>1</v>
      </c>
      <c r="P147" s="149"/>
    </row>
    <row r="148" spans="1:16" ht="20.25" customHeight="1" x14ac:dyDescent="0.35">
      <c r="A148" s="145">
        <v>147</v>
      </c>
      <c r="B148" s="146" t="s">
        <v>1117</v>
      </c>
      <c r="C148" s="147" t="s">
        <v>1118</v>
      </c>
      <c r="D148" s="177">
        <v>-40638257.18</v>
      </c>
      <c r="E148" s="178">
        <v>-1.1382000000000001</v>
      </c>
      <c r="F148" s="177">
        <v>-80457248.400000006</v>
      </c>
      <c r="G148" s="178">
        <v>-0.92079999999999995</v>
      </c>
      <c r="H148" s="177">
        <v>-113949142.22</v>
      </c>
      <c r="I148" s="178">
        <v>-0.83889999999999998</v>
      </c>
      <c r="J148" s="177">
        <v>-157470600.19</v>
      </c>
      <c r="K148" s="178">
        <v>-0.88919999999999999</v>
      </c>
      <c r="L148" s="177">
        <v>-193548543.99000001</v>
      </c>
      <c r="M148" s="153">
        <v>-0.91249999999999998</v>
      </c>
      <c r="N148" s="177">
        <v>-229707547.03999999</v>
      </c>
      <c r="O148" s="153">
        <v>-0.87190000000000001</v>
      </c>
      <c r="P148" s="149"/>
    </row>
    <row r="149" spans="1:16" ht="20.25" customHeight="1" x14ac:dyDescent="0.35">
      <c r="A149" s="145">
        <v>148</v>
      </c>
      <c r="B149" s="146" t="s">
        <v>1119</v>
      </c>
      <c r="C149" s="147" t="s">
        <v>1120</v>
      </c>
      <c r="D149" s="177">
        <v>-1630290.46</v>
      </c>
      <c r="E149" s="178">
        <v>-4.5699999999999998E-2</v>
      </c>
      <c r="F149" s="177">
        <v>13599018.73</v>
      </c>
      <c r="G149" s="178">
        <v>0.15559999999999999</v>
      </c>
      <c r="H149" s="177">
        <v>31975541.440000001</v>
      </c>
      <c r="I149" s="178">
        <v>0.2354</v>
      </c>
      <c r="J149" s="177">
        <v>33155475.16</v>
      </c>
      <c r="K149" s="178">
        <v>0.18720000000000001</v>
      </c>
      <c r="L149" s="177">
        <v>35936476.369999997</v>
      </c>
      <c r="M149" s="153">
        <v>0.1694</v>
      </c>
      <c r="N149" s="177">
        <v>55012575.5</v>
      </c>
      <c r="O149" s="153">
        <v>0.20880000000000001</v>
      </c>
      <c r="P149" s="149"/>
    </row>
    <row r="150" spans="1:16" ht="20.25" customHeight="1" x14ac:dyDescent="0.35">
      <c r="A150" s="145">
        <v>149</v>
      </c>
      <c r="B150" s="146" t="s">
        <v>1121</v>
      </c>
      <c r="C150" s="147" t="s">
        <v>1122</v>
      </c>
      <c r="D150" s="177">
        <v>-1630290.46</v>
      </c>
      <c r="E150" s="178">
        <v>-4.5699999999999998E-2</v>
      </c>
      <c r="F150" s="177">
        <v>2307198.73</v>
      </c>
      <c r="G150" s="178">
        <v>2.64E-2</v>
      </c>
      <c r="H150" s="177">
        <v>1573847.5</v>
      </c>
      <c r="I150" s="178">
        <v>1.1599999999999999E-2</v>
      </c>
      <c r="J150" s="177">
        <v>1710514.22</v>
      </c>
      <c r="K150" s="178">
        <v>9.7000000000000003E-3</v>
      </c>
      <c r="L150" s="177">
        <v>-3019884.57</v>
      </c>
      <c r="M150" s="153">
        <v>-1.4200000000000001E-2</v>
      </c>
      <c r="N150" s="177">
        <v>5857414.5599999996</v>
      </c>
      <c r="O150" s="153">
        <v>2.2200000000000001E-2</v>
      </c>
      <c r="P150" s="149"/>
    </row>
    <row r="151" spans="1:16" ht="20.25" customHeight="1" x14ac:dyDescent="0.35">
      <c r="P151" s="149"/>
    </row>
    <row r="152" spans="1:16" ht="20.25" customHeight="1" x14ac:dyDescent="0.35">
      <c r="P152" s="149"/>
    </row>
    <row r="153" spans="1:16" ht="20.25" customHeight="1" x14ac:dyDescent="0.35">
      <c r="P153" s="149"/>
    </row>
    <row r="154" spans="1:16" ht="20.25" customHeight="1" x14ac:dyDescent="0.35">
      <c r="P154" s="149"/>
    </row>
    <row r="155" spans="1:16" ht="20.25" customHeight="1" x14ac:dyDescent="0.35">
      <c r="P155" s="149"/>
    </row>
    <row r="156" spans="1:16" ht="20.25" customHeight="1" x14ac:dyDescent="0.35">
      <c r="P156" s="149"/>
    </row>
    <row r="157" spans="1:16" ht="20.25" customHeight="1" x14ac:dyDescent="0.35">
      <c r="P157" s="14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4.25" x14ac:dyDescent="0.2"/>
  <cols>
    <col min="1" max="1" width="8.625" style="149" customWidth="1"/>
    <col min="2" max="2" width="9.375" style="149" customWidth="1"/>
    <col min="3" max="3" width="33.125" style="149" customWidth="1"/>
    <col min="4" max="4" width="14.5" style="149" customWidth="1"/>
    <col min="5" max="5" width="17" style="149" hidden="1" customWidth="1"/>
    <col min="6" max="6" width="15" style="149" customWidth="1"/>
    <col min="7" max="7" width="17" style="149" hidden="1" customWidth="1"/>
    <col min="8" max="8" width="14.625" style="149" customWidth="1"/>
    <col min="9" max="9" width="17" style="149" hidden="1" customWidth="1"/>
    <col min="10" max="10" width="15.125" style="149" customWidth="1"/>
    <col min="11" max="11" width="17" style="149" hidden="1" customWidth="1"/>
    <col min="12" max="12" width="15.25" style="149" customWidth="1"/>
    <col min="13" max="13" width="17" style="149" hidden="1" customWidth="1"/>
    <col min="14" max="14" width="17" style="149" customWidth="1"/>
    <col min="15" max="15" width="15.625" style="149" hidden="1" customWidth="1"/>
    <col min="16" max="16384" width="9" style="149"/>
  </cols>
  <sheetData>
    <row r="1" spans="1:16" s="144" customFormat="1" ht="30" customHeight="1" x14ac:dyDescent="0.35">
      <c r="A1" s="142" t="s">
        <v>0</v>
      </c>
      <c r="B1" s="143" t="s">
        <v>631</v>
      </c>
      <c r="C1" s="143" t="s">
        <v>632</v>
      </c>
      <c r="D1" s="143">
        <v>241701</v>
      </c>
      <c r="E1" s="143"/>
      <c r="F1" s="143">
        <v>241732</v>
      </c>
      <c r="G1" s="143"/>
      <c r="H1" s="143">
        <v>241762</v>
      </c>
      <c r="I1" s="143"/>
      <c r="J1" s="143">
        <v>241793</v>
      </c>
      <c r="K1" s="143"/>
      <c r="L1" s="143">
        <v>241824</v>
      </c>
      <c r="M1" s="143"/>
      <c r="N1" s="143">
        <v>241852</v>
      </c>
      <c r="O1" s="143"/>
      <c r="P1" s="176"/>
    </row>
    <row r="2" spans="1:16" ht="21" x14ac:dyDescent="0.35">
      <c r="A2" s="145">
        <v>1</v>
      </c>
      <c r="B2" s="147" t="s">
        <v>1123</v>
      </c>
      <c r="C2" s="147" t="s">
        <v>1124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6" ht="21" x14ac:dyDescent="0.35">
      <c r="A3" s="145">
        <v>2</v>
      </c>
      <c r="B3" s="151" t="s">
        <v>828</v>
      </c>
      <c r="C3" s="151" t="s">
        <v>829</v>
      </c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6" ht="21" x14ac:dyDescent="0.35">
      <c r="A4" s="145">
        <v>3</v>
      </c>
      <c r="B4" s="151" t="s">
        <v>830</v>
      </c>
      <c r="C4" s="151" t="s">
        <v>831</v>
      </c>
      <c r="D4" s="151">
        <v>0</v>
      </c>
      <c r="E4" s="153">
        <v>0</v>
      </c>
      <c r="F4" s="152">
        <v>3019155.2</v>
      </c>
      <c r="G4" s="153">
        <v>3.4599999999999999E-2</v>
      </c>
      <c r="H4" s="152">
        <v>31843889.260000002</v>
      </c>
      <c r="I4" s="153">
        <v>0.2344</v>
      </c>
      <c r="J4" s="152">
        <v>31118912.010000002</v>
      </c>
      <c r="K4" s="153">
        <v>0.1757</v>
      </c>
      <c r="L4" s="152">
        <v>26554071.260000002</v>
      </c>
      <c r="M4" s="153">
        <v>0.12520000000000001</v>
      </c>
      <c r="N4" s="152">
        <v>21184957.260000002</v>
      </c>
      <c r="O4" s="153">
        <v>8.0399999999999999E-2</v>
      </c>
    </row>
    <row r="5" spans="1:16" ht="21" x14ac:dyDescent="0.35">
      <c r="A5" s="145">
        <v>4</v>
      </c>
      <c r="B5" s="151" t="s">
        <v>832</v>
      </c>
      <c r="C5" s="151" t="s">
        <v>833</v>
      </c>
      <c r="D5" s="152">
        <v>6274859</v>
      </c>
      <c r="E5" s="153">
        <v>0.1757</v>
      </c>
      <c r="F5" s="152">
        <v>12215553</v>
      </c>
      <c r="G5" s="153">
        <v>0.13980000000000001</v>
      </c>
      <c r="H5" s="152">
        <v>17661415</v>
      </c>
      <c r="I5" s="153">
        <v>0.13</v>
      </c>
      <c r="J5" s="152">
        <v>23930035</v>
      </c>
      <c r="K5" s="153">
        <v>0.1351</v>
      </c>
      <c r="L5" s="152">
        <v>28951439</v>
      </c>
      <c r="M5" s="153">
        <v>0.13650000000000001</v>
      </c>
      <c r="N5" s="152">
        <v>34320553</v>
      </c>
      <c r="O5" s="153">
        <v>0.1303</v>
      </c>
    </row>
    <row r="6" spans="1:16" ht="21" x14ac:dyDescent="0.35">
      <c r="A6" s="145">
        <v>5</v>
      </c>
      <c r="B6" s="151" t="s">
        <v>834</v>
      </c>
      <c r="C6" s="151" t="s">
        <v>835</v>
      </c>
      <c r="D6" s="152">
        <v>-3262330.53</v>
      </c>
      <c r="E6" s="153">
        <v>-9.1399999999999995E-2</v>
      </c>
      <c r="F6" s="151">
        <v>0</v>
      </c>
      <c r="G6" s="153">
        <v>0</v>
      </c>
      <c r="H6" s="151">
        <v>0</v>
      </c>
      <c r="I6" s="153">
        <v>0</v>
      </c>
      <c r="J6" s="151">
        <v>0</v>
      </c>
      <c r="K6" s="153">
        <v>0</v>
      </c>
      <c r="L6" s="151">
        <v>0</v>
      </c>
      <c r="M6" s="153">
        <v>0</v>
      </c>
      <c r="N6" s="151">
        <v>0</v>
      </c>
      <c r="O6" s="153">
        <v>0</v>
      </c>
    </row>
    <row r="7" spans="1:16" ht="21" x14ac:dyDescent="0.35">
      <c r="A7" s="145">
        <v>6</v>
      </c>
      <c r="B7" s="151" t="s">
        <v>836</v>
      </c>
      <c r="C7" s="151" t="s">
        <v>837</v>
      </c>
      <c r="D7" s="151">
        <v>0</v>
      </c>
      <c r="E7" s="153">
        <v>0</v>
      </c>
      <c r="F7" s="152">
        <v>-6792058.7000000002</v>
      </c>
      <c r="G7" s="153">
        <v>-7.7700000000000005E-2</v>
      </c>
      <c r="H7" s="152">
        <v>-40752352.259999998</v>
      </c>
      <c r="I7" s="153">
        <v>-0.3</v>
      </c>
      <c r="J7" s="152">
        <v>-40752352.259999998</v>
      </c>
      <c r="K7" s="153">
        <v>-0.2301</v>
      </c>
      <c r="L7" s="152">
        <v>-40752352.259999998</v>
      </c>
      <c r="M7" s="153">
        <v>-0.19209999999999999</v>
      </c>
      <c r="N7" s="152">
        <v>-40752352.259999998</v>
      </c>
      <c r="O7" s="153">
        <v>-0.1547</v>
      </c>
    </row>
    <row r="8" spans="1:16" ht="21" x14ac:dyDescent="0.35">
      <c r="A8" s="145">
        <v>7</v>
      </c>
      <c r="B8" s="151" t="s">
        <v>838</v>
      </c>
      <c r="C8" s="151" t="s">
        <v>839</v>
      </c>
      <c r="D8" s="152">
        <v>3012528.47</v>
      </c>
      <c r="E8" s="153">
        <v>8.4400000000000003E-2</v>
      </c>
      <c r="F8" s="152">
        <v>8442649.5</v>
      </c>
      <c r="G8" s="153">
        <v>9.6600000000000005E-2</v>
      </c>
      <c r="H8" s="152">
        <v>8752952</v>
      </c>
      <c r="I8" s="153">
        <v>6.4399999999999999E-2</v>
      </c>
      <c r="J8" s="152">
        <v>14296594.75</v>
      </c>
      <c r="K8" s="153">
        <v>8.0699999999999994E-2</v>
      </c>
      <c r="L8" s="152">
        <v>14753158</v>
      </c>
      <c r="M8" s="153">
        <v>6.9599999999999995E-2</v>
      </c>
      <c r="N8" s="152">
        <v>14753158</v>
      </c>
      <c r="O8" s="153">
        <v>5.6000000000000001E-2</v>
      </c>
    </row>
    <row r="9" spans="1:16" ht="21" x14ac:dyDescent="0.35">
      <c r="A9" s="145">
        <v>8</v>
      </c>
      <c r="B9" s="147" t="s">
        <v>840</v>
      </c>
      <c r="C9" s="147" t="s">
        <v>841</v>
      </c>
      <c r="D9" s="152">
        <v>1112693.3999999999</v>
      </c>
      <c r="E9" s="153">
        <v>3.1199999999999999E-2</v>
      </c>
      <c r="F9" s="152">
        <v>4890985.96</v>
      </c>
      <c r="G9" s="153">
        <v>5.6000000000000001E-2</v>
      </c>
      <c r="H9" s="152">
        <v>10844025.65</v>
      </c>
      <c r="I9" s="153">
        <v>7.9799999999999996E-2</v>
      </c>
      <c r="J9" s="152">
        <v>12992621.66</v>
      </c>
      <c r="K9" s="153">
        <v>7.3400000000000007E-2</v>
      </c>
      <c r="L9" s="152">
        <v>12992621.66</v>
      </c>
      <c r="M9" s="153">
        <v>6.13E-2</v>
      </c>
      <c r="N9" s="152">
        <v>12992621.66</v>
      </c>
      <c r="O9" s="153">
        <v>4.9299999999999997E-2</v>
      </c>
    </row>
    <row r="10" spans="1:16" ht="21" x14ac:dyDescent="0.35">
      <c r="A10" s="145">
        <v>9</v>
      </c>
      <c r="B10" s="151" t="s">
        <v>842</v>
      </c>
      <c r="C10" s="151" t="s">
        <v>843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</row>
    <row r="11" spans="1:16" ht="21" x14ac:dyDescent="0.35">
      <c r="A11" s="145">
        <v>10</v>
      </c>
      <c r="B11" s="151" t="s">
        <v>844</v>
      </c>
      <c r="C11" s="151" t="s">
        <v>845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</row>
    <row r="12" spans="1:16" ht="21" x14ac:dyDescent="0.35">
      <c r="A12" s="145">
        <v>11</v>
      </c>
      <c r="B12" s="151" t="s">
        <v>846</v>
      </c>
      <c r="C12" s="151" t="s">
        <v>847</v>
      </c>
      <c r="D12" s="151">
        <v>0</v>
      </c>
      <c r="E12" s="153">
        <v>0</v>
      </c>
      <c r="F12" s="152">
        <v>-1190607.94</v>
      </c>
      <c r="G12" s="153">
        <v>-1.3599999999999999E-2</v>
      </c>
      <c r="H12" s="152">
        <v>-7143647.6299999999</v>
      </c>
      <c r="I12" s="153">
        <v>-5.2600000000000001E-2</v>
      </c>
      <c r="J12" s="152">
        <v>-7143647.6299999999</v>
      </c>
      <c r="K12" s="153">
        <v>-4.0300000000000002E-2</v>
      </c>
      <c r="L12" s="152">
        <v>-7143647.6299999999</v>
      </c>
      <c r="M12" s="153">
        <v>-3.3700000000000001E-2</v>
      </c>
      <c r="N12" s="152">
        <v>-7143647.6299999999</v>
      </c>
      <c r="O12" s="153">
        <v>-2.7099999999999999E-2</v>
      </c>
    </row>
    <row r="13" spans="1:16" ht="21" x14ac:dyDescent="0.35">
      <c r="A13" s="145">
        <v>12</v>
      </c>
      <c r="B13" s="151" t="s">
        <v>848</v>
      </c>
      <c r="C13" s="147" t="s">
        <v>849</v>
      </c>
      <c r="D13" s="152">
        <v>1112693.3999999999</v>
      </c>
      <c r="E13" s="153">
        <v>3.1199999999999999E-2</v>
      </c>
      <c r="F13" s="152">
        <v>3700378.02</v>
      </c>
      <c r="G13" s="153">
        <v>4.2299999999999997E-2</v>
      </c>
      <c r="H13" s="152">
        <v>3700378.02</v>
      </c>
      <c r="I13" s="153">
        <v>2.7199999999999998E-2</v>
      </c>
      <c r="J13" s="152">
        <v>5848974.0300000003</v>
      </c>
      <c r="K13" s="153">
        <v>3.3000000000000002E-2</v>
      </c>
      <c r="L13" s="152">
        <v>5848974.0300000003</v>
      </c>
      <c r="M13" s="153">
        <v>2.76E-2</v>
      </c>
      <c r="N13" s="152">
        <v>5848974.0300000003</v>
      </c>
      <c r="O13" s="153">
        <v>2.2200000000000001E-2</v>
      </c>
    </row>
    <row r="14" spans="1:16" ht="21" x14ac:dyDescent="0.35">
      <c r="A14" s="145">
        <v>13</v>
      </c>
      <c r="B14" s="151" t="s">
        <v>850</v>
      </c>
      <c r="C14" s="151" t="s">
        <v>851</v>
      </c>
      <c r="D14" s="152">
        <v>5710763</v>
      </c>
      <c r="E14" s="153">
        <v>0.15989999999999999</v>
      </c>
      <c r="F14" s="152">
        <v>12597718.699999999</v>
      </c>
      <c r="G14" s="153">
        <v>0.14419999999999999</v>
      </c>
      <c r="H14" s="152">
        <v>16415128.699999999</v>
      </c>
      <c r="I14" s="153">
        <v>0.12089999999999999</v>
      </c>
      <c r="J14" s="152">
        <v>22839333.93</v>
      </c>
      <c r="K14" s="153">
        <v>0.129</v>
      </c>
      <c r="L14" s="152">
        <v>27600369.960000001</v>
      </c>
      <c r="M14" s="153">
        <v>0.13009999999999999</v>
      </c>
      <c r="N14" s="152">
        <v>34197421.439999998</v>
      </c>
      <c r="O14" s="153">
        <v>0.1298</v>
      </c>
    </row>
    <row r="15" spans="1:16" ht="21" x14ac:dyDescent="0.35">
      <c r="A15" s="145">
        <v>14</v>
      </c>
      <c r="B15" s="151" t="s">
        <v>852</v>
      </c>
      <c r="C15" s="151" t="s">
        <v>853</v>
      </c>
      <c r="D15" s="151">
        <v>0</v>
      </c>
      <c r="E15" s="153">
        <v>0</v>
      </c>
      <c r="F15" s="152">
        <v>-309276.84000000003</v>
      </c>
      <c r="G15" s="153">
        <v>-3.5000000000000001E-3</v>
      </c>
      <c r="H15" s="152">
        <v>-309276.84000000003</v>
      </c>
      <c r="I15" s="153">
        <v>-2.3E-3</v>
      </c>
      <c r="J15" s="152">
        <v>-309276.84000000003</v>
      </c>
      <c r="K15" s="153">
        <v>-1.6999999999999999E-3</v>
      </c>
      <c r="L15" s="152">
        <v>-309276.84000000003</v>
      </c>
      <c r="M15" s="153">
        <v>-1.5E-3</v>
      </c>
      <c r="N15" s="152">
        <v>-309276.84000000003</v>
      </c>
      <c r="O15" s="153">
        <v>-1.1999999999999999E-3</v>
      </c>
    </row>
    <row r="16" spans="1:16" ht="21" x14ac:dyDescent="0.35">
      <c r="A16" s="145">
        <v>15</v>
      </c>
      <c r="B16" s="151" t="s">
        <v>854</v>
      </c>
      <c r="C16" s="151" t="s">
        <v>855</v>
      </c>
      <c r="D16" s="151">
        <v>0</v>
      </c>
      <c r="E16" s="153">
        <v>0</v>
      </c>
      <c r="F16" s="152">
        <v>-3999323.98</v>
      </c>
      <c r="G16" s="153">
        <v>-4.58E-2</v>
      </c>
      <c r="H16" s="152">
        <v>-7998647.96</v>
      </c>
      <c r="I16" s="153">
        <v>-5.8900000000000001E-2</v>
      </c>
      <c r="J16" s="152">
        <v>-11997971.939999999</v>
      </c>
      <c r="K16" s="153">
        <v>-6.7699999999999996E-2</v>
      </c>
      <c r="L16" s="152">
        <v>-15997295.92</v>
      </c>
      <c r="M16" s="153">
        <v>-7.5399999999999995E-2</v>
      </c>
      <c r="N16" s="152">
        <v>-15997295.92</v>
      </c>
      <c r="O16" s="153">
        <v>-6.0699999999999997E-2</v>
      </c>
    </row>
    <row r="17" spans="1:15" ht="21" x14ac:dyDescent="0.35">
      <c r="A17" s="145">
        <v>16</v>
      </c>
      <c r="B17" s="151" t="s">
        <v>856</v>
      </c>
      <c r="C17" s="151" t="s">
        <v>857</v>
      </c>
      <c r="D17" s="151">
        <v>0</v>
      </c>
      <c r="E17" s="153">
        <v>0</v>
      </c>
      <c r="F17" s="152">
        <v>2016239.28</v>
      </c>
      <c r="G17" s="153">
        <v>2.3099999999999999E-2</v>
      </c>
      <c r="H17" s="152">
        <v>5111959.3</v>
      </c>
      <c r="I17" s="153">
        <v>3.7600000000000001E-2</v>
      </c>
      <c r="J17" s="152">
        <v>5897226.2800000003</v>
      </c>
      <c r="K17" s="153">
        <v>3.3300000000000003E-2</v>
      </c>
      <c r="L17" s="152">
        <v>6971399.3700000001</v>
      </c>
      <c r="M17" s="153">
        <v>3.2899999999999999E-2</v>
      </c>
      <c r="N17" s="152">
        <v>6971399.3700000001</v>
      </c>
      <c r="O17" s="153">
        <v>2.6499999999999999E-2</v>
      </c>
    </row>
    <row r="18" spans="1:15" ht="21" x14ac:dyDescent="0.35">
      <c r="A18" s="145">
        <v>17</v>
      </c>
      <c r="B18" s="151" t="s">
        <v>858</v>
      </c>
      <c r="C18" s="147" t="s">
        <v>859</v>
      </c>
      <c r="D18" s="152">
        <v>5710763</v>
      </c>
      <c r="E18" s="153">
        <v>0.15989999999999999</v>
      </c>
      <c r="F18" s="152">
        <v>10305357.16</v>
      </c>
      <c r="G18" s="153">
        <v>0.1179</v>
      </c>
      <c r="H18" s="152">
        <v>13219163.199999999</v>
      </c>
      <c r="I18" s="153">
        <v>9.7299999999999998E-2</v>
      </c>
      <c r="J18" s="152">
        <v>16429311.43</v>
      </c>
      <c r="K18" s="153">
        <v>9.2799999999999994E-2</v>
      </c>
      <c r="L18" s="152">
        <v>18265196.57</v>
      </c>
      <c r="M18" s="153">
        <v>8.6099999999999996E-2</v>
      </c>
      <c r="N18" s="152">
        <v>24862248.050000001</v>
      </c>
      <c r="O18" s="153">
        <v>9.4399999999999998E-2</v>
      </c>
    </row>
    <row r="19" spans="1:15" ht="21" x14ac:dyDescent="0.35">
      <c r="A19" s="145">
        <v>18</v>
      </c>
      <c r="B19" s="151" t="s">
        <v>860</v>
      </c>
      <c r="C19" s="151" t="s">
        <v>861</v>
      </c>
      <c r="D19" s="152">
        <v>1081505</v>
      </c>
      <c r="E19" s="153">
        <v>3.0300000000000001E-2</v>
      </c>
      <c r="F19" s="152">
        <v>2058754</v>
      </c>
      <c r="G19" s="153">
        <v>2.3599999999999999E-2</v>
      </c>
      <c r="H19" s="152">
        <v>2920801.8</v>
      </c>
      <c r="I19" s="153">
        <v>2.1499999999999998E-2</v>
      </c>
      <c r="J19" s="152">
        <v>4005558.8</v>
      </c>
      <c r="K19" s="153">
        <v>2.2599999999999999E-2</v>
      </c>
      <c r="L19" s="152">
        <v>4913231.8</v>
      </c>
      <c r="M19" s="153">
        <v>2.3199999999999998E-2</v>
      </c>
      <c r="N19" s="152">
        <v>5920693.2999999998</v>
      </c>
      <c r="O19" s="153">
        <v>2.2499999999999999E-2</v>
      </c>
    </row>
    <row r="20" spans="1:15" ht="21" x14ac:dyDescent="0.35">
      <c r="A20" s="145">
        <v>19</v>
      </c>
      <c r="B20" s="151" t="s">
        <v>862</v>
      </c>
      <c r="C20" s="151" t="s">
        <v>863</v>
      </c>
      <c r="D20" s="151">
        <v>0</v>
      </c>
      <c r="E20" s="153">
        <v>0</v>
      </c>
      <c r="F20" s="152">
        <v>-478153</v>
      </c>
      <c r="G20" s="153">
        <v>-5.4999999999999997E-3</v>
      </c>
      <c r="H20" s="152">
        <v>-916898</v>
      </c>
      <c r="I20" s="153">
        <v>-6.7999999999999996E-3</v>
      </c>
      <c r="J20" s="152">
        <v>-1264167</v>
      </c>
      <c r="K20" s="153">
        <v>-7.1000000000000004E-3</v>
      </c>
      <c r="L20" s="152">
        <v>-1774634</v>
      </c>
      <c r="M20" s="153">
        <v>-8.3999999999999995E-3</v>
      </c>
      <c r="N20" s="152">
        <v>-2177568</v>
      </c>
      <c r="O20" s="153">
        <v>-8.3000000000000001E-3</v>
      </c>
    </row>
    <row r="21" spans="1:15" ht="21" x14ac:dyDescent="0.35">
      <c r="A21" s="145">
        <v>20</v>
      </c>
      <c r="B21" s="151" t="s">
        <v>864</v>
      </c>
      <c r="C21" s="151" t="s">
        <v>865</v>
      </c>
      <c r="D21" s="151">
        <v>0</v>
      </c>
      <c r="E21" s="153">
        <v>0</v>
      </c>
      <c r="F21" s="152">
        <v>281034.5</v>
      </c>
      <c r="G21" s="153">
        <v>3.2000000000000002E-3</v>
      </c>
      <c r="H21" s="152">
        <v>385316.75</v>
      </c>
      <c r="I21" s="153">
        <v>2.8E-3</v>
      </c>
      <c r="J21" s="152">
        <v>513849.25</v>
      </c>
      <c r="K21" s="153">
        <v>2.8999999999999998E-3</v>
      </c>
      <c r="L21" s="152">
        <v>631395.5</v>
      </c>
      <c r="M21" s="153">
        <v>3.0000000000000001E-3</v>
      </c>
      <c r="N21" s="152">
        <v>725953.5</v>
      </c>
      <c r="O21" s="153">
        <v>2.8E-3</v>
      </c>
    </row>
    <row r="22" spans="1:15" ht="21" x14ac:dyDescent="0.35">
      <c r="A22" s="145">
        <v>21</v>
      </c>
      <c r="B22" s="151" t="s">
        <v>866</v>
      </c>
      <c r="C22" s="147" t="s">
        <v>867</v>
      </c>
      <c r="D22" s="152">
        <v>1081505</v>
      </c>
      <c r="E22" s="153">
        <v>3.0300000000000001E-2</v>
      </c>
      <c r="F22" s="152">
        <v>1861635.5</v>
      </c>
      <c r="G22" s="153">
        <v>2.1299999999999999E-2</v>
      </c>
      <c r="H22" s="152">
        <v>2389220.5499999998</v>
      </c>
      <c r="I22" s="153">
        <v>1.7600000000000001E-2</v>
      </c>
      <c r="J22" s="152">
        <v>3255241.05</v>
      </c>
      <c r="K22" s="153">
        <v>1.84E-2</v>
      </c>
      <c r="L22" s="152">
        <v>3769993.3</v>
      </c>
      <c r="M22" s="153">
        <v>1.78E-2</v>
      </c>
      <c r="N22" s="152">
        <v>4469078.8</v>
      </c>
      <c r="O22" s="153">
        <v>1.7000000000000001E-2</v>
      </c>
    </row>
    <row r="23" spans="1:15" ht="21" x14ac:dyDescent="0.35">
      <c r="A23" s="145">
        <v>22</v>
      </c>
      <c r="B23" s="151" t="s">
        <v>868</v>
      </c>
      <c r="C23" s="151" t="s">
        <v>869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15" ht="21" x14ac:dyDescent="0.35">
      <c r="A24" s="145">
        <v>23</v>
      </c>
      <c r="B24" s="151" t="s">
        <v>870</v>
      </c>
      <c r="C24" s="151" t="s">
        <v>871</v>
      </c>
      <c r="D24" s="152">
        <v>1383518.46</v>
      </c>
      <c r="E24" s="153">
        <v>3.8699999999999998E-2</v>
      </c>
      <c r="F24" s="152">
        <v>2465389.7999999998</v>
      </c>
      <c r="G24" s="153">
        <v>2.8199999999999999E-2</v>
      </c>
      <c r="H24" s="152">
        <v>3379476</v>
      </c>
      <c r="I24" s="153">
        <v>2.4899999999999999E-2</v>
      </c>
      <c r="J24" s="152">
        <v>4338095.8600000003</v>
      </c>
      <c r="K24" s="153">
        <v>2.4500000000000001E-2</v>
      </c>
      <c r="L24" s="152">
        <v>4471935.8600000003</v>
      </c>
      <c r="M24" s="153">
        <v>2.1100000000000001E-2</v>
      </c>
      <c r="N24" s="152">
        <v>4807985.5999999996</v>
      </c>
      <c r="O24" s="153">
        <v>1.8200000000000001E-2</v>
      </c>
    </row>
    <row r="25" spans="1:15" ht="21" x14ac:dyDescent="0.35">
      <c r="A25" s="145">
        <v>24</v>
      </c>
      <c r="B25" s="151" t="s">
        <v>872</v>
      </c>
      <c r="C25" s="151" t="s">
        <v>873</v>
      </c>
      <c r="D25" s="152">
        <v>-166150</v>
      </c>
      <c r="E25" s="153">
        <v>-4.7000000000000002E-3</v>
      </c>
      <c r="F25" s="152">
        <v>-437342.76</v>
      </c>
      <c r="G25" s="153">
        <v>-5.0000000000000001E-3</v>
      </c>
      <c r="H25" s="152">
        <v>-503946.76</v>
      </c>
      <c r="I25" s="153">
        <v>-3.7000000000000002E-3</v>
      </c>
      <c r="J25" s="152">
        <v>-586462.30000000005</v>
      </c>
      <c r="K25" s="153">
        <v>-3.3E-3</v>
      </c>
      <c r="L25" s="152">
        <v>-789233.08</v>
      </c>
      <c r="M25" s="153">
        <v>-3.7000000000000002E-3</v>
      </c>
      <c r="N25" s="152">
        <v>-789233.08</v>
      </c>
      <c r="O25" s="153">
        <v>-3.0000000000000001E-3</v>
      </c>
    </row>
    <row r="26" spans="1:15" ht="21" x14ac:dyDescent="0.35">
      <c r="A26" s="145">
        <v>25</v>
      </c>
      <c r="B26" s="151" t="s">
        <v>872</v>
      </c>
      <c r="C26" s="151" t="s">
        <v>874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</row>
    <row r="27" spans="1:15" ht="21" x14ac:dyDescent="0.35">
      <c r="A27" s="145">
        <v>26</v>
      </c>
      <c r="B27" s="151" t="s">
        <v>872</v>
      </c>
      <c r="C27" s="147" t="s">
        <v>875</v>
      </c>
      <c r="D27" s="152">
        <v>1217368.46</v>
      </c>
      <c r="E27" s="153">
        <v>3.4099999999999998E-2</v>
      </c>
      <c r="F27" s="152">
        <v>2028047.04</v>
      </c>
      <c r="G27" s="153">
        <v>2.3199999999999998E-2</v>
      </c>
      <c r="H27" s="152">
        <v>2875529.24</v>
      </c>
      <c r="I27" s="153">
        <v>2.12E-2</v>
      </c>
      <c r="J27" s="152">
        <v>3751633.56</v>
      </c>
      <c r="K27" s="153">
        <v>2.12E-2</v>
      </c>
      <c r="L27" s="152">
        <v>3682702.78</v>
      </c>
      <c r="M27" s="153">
        <v>1.7399999999999999E-2</v>
      </c>
      <c r="N27" s="152">
        <v>4018752.52</v>
      </c>
      <c r="O27" s="153">
        <v>1.5299999999999999E-2</v>
      </c>
    </row>
    <row r="28" spans="1:15" ht="21" x14ac:dyDescent="0.35">
      <c r="A28" s="145">
        <v>27</v>
      </c>
      <c r="B28" s="151" t="s">
        <v>876</v>
      </c>
      <c r="C28" s="151" t="s">
        <v>877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</row>
    <row r="29" spans="1:15" ht="21" x14ac:dyDescent="0.35">
      <c r="A29" s="145">
        <v>28</v>
      </c>
      <c r="B29" s="151" t="s">
        <v>878</v>
      </c>
      <c r="C29" s="151" t="s">
        <v>879</v>
      </c>
      <c r="D29" s="152">
        <v>1915.69</v>
      </c>
      <c r="E29" s="153">
        <v>1E-4</v>
      </c>
      <c r="F29" s="152">
        <v>1915.69</v>
      </c>
      <c r="G29" s="153">
        <v>0</v>
      </c>
      <c r="H29" s="152">
        <v>1915.69</v>
      </c>
      <c r="I29" s="153">
        <v>0</v>
      </c>
      <c r="J29" s="152">
        <v>1915.69</v>
      </c>
      <c r="K29" s="153">
        <v>0</v>
      </c>
      <c r="L29" s="152">
        <v>1915.69</v>
      </c>
      <c r="M29" s="153">
        <v>0</v>
      </c>
      <c r="N29" s="152">
        <v>1915.69</v>
      </c>
      <c r="O29" s="153">
        <v>0</v>
      </c>
    </row>
    <row r="30" spans="1:15" ht="21" x14ac:dyDescent="0.35">
      <c r="A30" s="145">
        <v>29</v>
      </c>
      <c r="B30" s="151" t="s">
        <v>880</v>
      </c>
      <c r="C30" s="151" t="s">
        <v>881</v>
      </c>
      <c r="D30" s="152">
        <v>291294</v>
      </c>
      <c r="E30" s="153">
        <v>8.2000000000000007E-3</v>
      </c>
      <c r="F30" s="152">
        <v>291294</v>
      </c>
      <c r="G30" s="153">
        <v>3.3E-3</v>
      </c>
      <c r="H30" s="152">
        <v>892721</v>
      </c>
      <c r="I30" s="153">
        <v>6.6E-3</v>
      </c>
      <c r="J30" s="152">
        <v>1236009</v>
      </c>
      <c r="K30" s="153">
        <v>7.0000000000000001E-3</v>
      </c>
      <c r="L30" s="152">
        <v>1639767</v>
      </c>
      <c r="M30" s="153">
        <v>7.7000000000000002E-3</v>
      </c>
      <c r="N30" s="152">
        <v>1908753</v>
      </c>
      <c r="O30" s="153">
        <v>7.1999999999999998E-3</v>
      </c>
    </row>
    <row r="31" spans="1:15" ht="21" x14ac:dyDescent="0.35">
      <c r="A31" s="145">
        <v>30</v>
      </c>
      <c r="B31" s="151" t="s">
        <v>882</v>
      </c>
      <c r="C31" s="151" t="s">
        <v>883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</row>
    <row r="32" spans="1:15" ht="21" x14ac:dyDescent="0.35">
      <c r="A32" s="145">
        <v>31</v>
      </c>
      <c r="B32" s="151" t="s">
        <v>884</v>
      </c>
      <c r="C32" s="151" t="s">
        <v>885</v>
      </c>
      <c r="D32" s="152">
        <v>178631</v>
      </c>
      <c r="E32" s="153">
        <v>5.0000000000000001E-3</v>
      </c>
      <c r="F32" s="152">
        <v>17360</v>
      </c>
      <c r="G32" s="153">
        <v>2.0000000000000001E-4</v>
      </c>
      <c r="H32" s="152">
        <v>17360</v>
      </c>
      <c r="I32" s="153">
        <v>1E-4</v>
      </c>
      <c r="J32" s="152">
        <v>17360</v>
      </c>
      <c r="K32" s="153">
        <v>1E-4</v>
      </c>
      <c r="L32" s="152">
        <v>17360</v>
      </c>
      <c r="M32" s="153">
        <v>1E-4</v>
      </c>
      <c r="N32" s="152">
        <v>17360</v>
      </c>
      <c r="O32" s="153">
        <v>1E-4</v>
      </c>
    </row>
    <row r="33" spans="1:15" ht="21" x14ac:dyDescent="0.35">
      <c r="A33" s="145">
        <v>32</v>
      </c>
      <c r="B33" s="151" t="s">
        <v>886</v>
      </c>
      <c r="C33" s="151" t="s">
        <v>887</v>
      </c>
      <c r="D33" s="151">
        <v>0</v>
      </c>
      <c r="E33" s="153">
        <v>0</v>
      </c>
      <c r="F33" s="152">
        <v>1818892.74</v>
      </c>
      <c r="G33" s="153">
        <v>2.0799999999999999E-2</v>
      </c>
      <c r="H33" s="152">
        <v>1818892.74</v>
      </c>
      <c r="I33" s="153">
        <v>1.34E-2</v>
      </c>
      <c r="J33" s="152">
        <v>1818892.74</v>
      </c>
      <c r="K33" s="153">
        <v>1.03E-2</v>
      </c>
      <c r="L33" s="152">
        <v>1818892.74</v>
      </c>
      <c r="M33" s="153">
        <v>8.6E-3</v>
      </c>
      <c r="N33" s="152">
        <v>1818892.74</v>
      </c>
      <c r="O33" s="153">
        <v>6.8999999999999999E-3</v>
      </c>
    </row>
    <row r="34" spans="1:15" ht="21" x14ac:dyDescent="0.35">
      <c r="A34" s="145">
        <v>33</v>
      </c>
      <c r="B34" s="151" t="s">
        <v>888</v>
      </c>
      <c r="C34" s="151" t="s">
        <v>889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</row>
    <row r="35" spans="1:15" ht="21" x14ac:dyDescent="0.35">
      <c r="A35" s="145">
        <v>34</v>
      </c>
      <c r="B35" s="151" t="s">
        <v>890</v>
      </c>
      <c r="C35" s="147" t="s">
        <v>891</v>
      </c>
      <c r="D35" s="152">
        <v>12606699.02</v>
      </c>
      <c r="E35" s="153">
        <v>0.35310000000000002</v>
      </c>
      <c r="F35" s="152">
        <v>28467529.649999999</v>
      </c>
      <c r="G35" s="153">
        <v>0.32579999999999998</v>
      </c>
      <c r="H35" s="152">
        <v>33668132.439999998</v>
      </c>
      <c r="I35" s="153">
        <v>0.24790000000000001</v>
      </c>
      <c r="J35" s="152">
        <v>46655932.25</v>
      </c>
      <c r="K35" s="153">
        <v>0.26350000000000001</v>
      </c>
      <c r="L35" s="152">
        <v>49797960.109999999</v>
      </c>
      <c r="M35" s="153">
        <v>0.23480000000000001</v>
      </c>
      <c r="N35" s="152">
        <v>57699132.829999998</v>
      </c>
      <c r="O35" s="153">
        <v>0.219</v>
      </c>
    </row>
    <row r="36" spans="1:15" ht="21" x14ac:dyDescent="0.35">
      <c r="A36" s="145">
        <v>35</v>
      </c>
      <c r="B36" s="151" t="s">
        <v>892</v>
      </c>
      <c r="C36" s="151" t="s">
        <v>893</v>
      </c>
      <c r="D36" s="152">
        <v>165345.75</v>
      </c>
      <c r="E36" s="153">
        <v>4.5999999999999999E-3</v>
      </c>
      <c r="F36" s="152">
        <v>296059.51</v>
      </c>
      <c r="G36" s="153">
        <v>3.3999999999999998E-3</v>
      </c>
      <c r="H36" s="152">
        <v>382895.26</v>
      </c>
      <c r="I36" s="153">
        <v>2.8E-3</v>
      </c>
      <c r="J36" s="152">
        <v>446669.81</v>
      </c>
      <c r="K36" s="153">
        <v>2.5000000000000001E-3</v>
      </c>
      <c r="L36" s="152">
        <v>452965.81</v>
      </c>
      <c r="M36" s="153">
        <v>2.0999999999999999E-3</v>
      </c>
      <c r="N36" s="152">
        <v>462155.81</v>
      </c>
      <c r="O36" s="153">
        <v>1.8E-3</v>
      </c>
    </row>
    <row r="37" spans="1:15" ht="21" x14ac:dyDescent="0.35">
      <c r="A37" s="145">
        <v>36</v>
      </c>
      <c r="B37" s="151" t="s">
        <v>894</v>
      </c>
      <c r="C37" s="151" t="s">
        <v>895</v>
      </c>
      <c r="D37" s="152">
        <v>1866136.69</v>
      </c>
      <c r="E37" s="153">
        <v>5.2299999999999999E-2</v>
      </c>
      <c r="F37" s="152">
        <v>3538979.03</v>
      </c>
      <c r="G37" s="153">
        <v>4.0500000000000001E-2</v>
      </c>
      <c r="H37" s="152">
        <v>5332171.95</v>
      </c>
      <c r="I37" s="153">
        <v>3.9300000000000002E-2</v>
      </c>
      <c r="J37" s="152">
        <v>7213304.3799999999</v>
      </c>
      <c r="K37" s="153">
        <v>4.07E-2</v>
      </c>
      <c r="L37" s="152">
        <v>8866151.3599999994</v>
      </c>
      <c r="M37" s="153">
        <v>4.1799999999999997E-2</v>
      </c>
      <c r="N37" s="152">
        <v>10594997.220000001</v>
      </c>
      <c r="O37" s="153">
        <v>4.02E-2</v>
      </c>
    </row>
    <row r="38" spans="1:15" ht="21" x14ac:dyDescent="0.35">
      <c r="A38" s="145">
        <v>37</v>
      </c>
      <c r="B38" s="151" t="s">
        <v>896</v>
      </c>
      <c r="C38" s="151" t="s">
        <v>897</v>
      </c>
      <c r="D38" s="152">
        <v>2051114.33</v>
      </c>
      <c r="E38" s="153">
        <v>5.74E-2</v>
      </c>
      <c r="F38" s="152">
        <v>3507244.35</v>
      </c>
      <c r="G38" s="153">
        <v>4.0099999999999997E-2</v>
      </c>
      <c r="H38" s="152">
        <v>4445466.28</v>
      </c>
      <c r="I38" s="153">
        <v>3.27E-2</v>
      </c>
      <c r="J38" s="152">
        <v>5594525.5599999996</v>
      </c>
      <c r="K38" s="153">
        <v>3.1600000000000003E-2</v>
      </c>
      <c r="L38" s="152">
        <v>7073916.8899999997</v>
      </c>
      <c r="M38" s="153">
        <v>3.3399999999999999E-2</v>
      </c>
      <c r="N38" s="152">
        <v>10465857.32</v>
      </c>
      <c r="O38" s="153">
        <v>3.9699999999999999E-2</v>
      </c>
    </row>
    <row r="39" spans="1:15" ht="21" x14ac:dyDescent="0.35">
      <c r="A39" s="145">
        <v>38</v>
      </c>
      <c r="B39" s="151" t="s">
        <v>898</v>
      </c>
      <c r="C39" s="151" t="s">
        <v>899</v>
      </c>
      <c r="D39" s="151">
        <v>0</v>
      </c>
      <c r="E39" s="153">
        <v>0</v>
      </c>
      <c r="F39" s="152">
        <v>-1177230.28</v>
      </c>
      <c r="G39" s="153">
        <v>-1.35E-2</v>
      </c>
      <c r="H39" s="152">
        <v>-1177230.28</v>
      </c>
      <c r="I39" s="153">
        <v>-8.6999999999999994E-3</v>
      </c>
      <c r="J39" s="152">
        <v>-1966376.06</v>
      </c>
      <c r="K39" s="153">
        <v>-1.11E-2</v>
      </c>
      <c r="L39" s="152">
        <v>-2786994.83</v>
      </c>
      <c r="M39" s="153">
        <v>-1.3100000000000001E-2</v>
      </c>
      <c r="N39" s="152">
        <v>-2786994.83</v>
      </c>
      <c r="O39" s="153">
        <v>-1.06E-2</v>
      </c>
    </row>
    <row r="40" spans="1:15" ht="21" x14ac:dyDescent="0.35">
      <c r="A40" s="145">
        <v>39</v>
      </c>
      <c r="B40" s="151" t="s">
        <v>900</v>
      </c>
      <c r="C40" s="151" t="s">
        <v>901</v>
      </c>
      <c r="D40" s="151">
        <v>0</v>
      </c>
      <c r="E40" s="153">
        <v>0</v>
      </c>
      <c r="F40" s="152">
        <v>252478.8</v>
      </c>
      <c r="G40" s="153">
        <v>2.8999999999999998E-3</v>
      </c>
      <c r="H40" s="152">
        <v>252478.8</v>
      </c>
      <c r="I40" s="153">
        <v>1.9E-3</v>
      </c>
      <c r="J40" s="152">
        <v>300109.40000000002</v>
      </c>
      <c r="K40" s="153">
        <v>1.6999999999999999E-3</v>
      </c>
      <c r="L40" s="152">
        <v>407824</v>
      </c>
      <c r="M40" s="153">
        <v>1.9E-3</v>
      </c>
      <c r="N40" s="152">
        <v>407824</v>
      </c>
      <c r="O40" s="153">
        <v>1.5E-3</v>
      </c>
    </row>
    <row r="41" spans="1:15" ht="21" x14ac:dyDescent="0.35">
      <c r="A41" s="145">
        <v>40</v>
      </c>
      <c r="B41" s="151" t="s">
        <v>902</v>
      </c>
      <c r="C41" s="151" t="s">
        <v>903</v>
      </c>
      <c r="D41" s="152">
        <v>2051114.33</v>
      </c>
      <c r="E41" s="153">
        <v>5.74E-2</v>
      </c>
      <c r="F41" s="152">
        <v>2582492.87</v>
      </c>
      <c r="G41" s="153">
        <v>2.9600000000000001E-2</v>
      </c>
      <c r="H41" s="152">
        <v>3520714.8</v>
      </c>
      <c r="I41" s="153">
        <v>2.5899999999999999E-2</v>
      </c>
      <c r="J41" s="152">
        <v>3928258.9</v>
      </c>
      <c r="K41" s="153">
        <v>2.2200000000000001E-2</v>
      </c>
      <c r="L41" s="152">
        <v>4694746.0599999996</v>
      </c>
      <c r="M41" s="153">
        <v>2.2100000000000002E-2</v>
      </c>
      <c r="N41" s="152">
        <v>8086686.4900000002</v>
      </c>
      <c r="O41" s="153">
        <v>3.0700000000000002E-2</v>
      </c>
    </row>
    <row r="42" spans="1:15" ht="21" x14ac:dyDescent="0.35">
      <c r="A42" s="145">
        <v>41</v>
      </c>
      <c r="B42" s="151" t="s">
        <v>904</v>
      </c>
      <c r="C42" s="147" t="s">
        <v>905</v>
      </c>
      <c r="D42" s="152">
        <v>3917251.02</v>
      </c>
      <c r="E42" s="153">
        <v>0.10970000000000001</v>
      </c>
      <c r="F42" s="152">
        <v>6121471.9000000004</v>
      </c>
      <c r="G42" s="153">
        <v>7.0099999999999996E-2</v>
      </c>
      <c r="H42" s="152">
        <v>8852886.75</v>
      </c>
      <c r="I42" s="153">
        <v>6.5199999999999994E-2</v>
      </c>
      <c r="J42" s="152">
        <v>11141563.279999999</v>
      </c>
      <c r="K42" s="153">
        <v>6.2899999999999998E-2</v>
      </c>
      <c r="L42" s="152">
        <v>13560897.42</v>
      </c>
      <c r="M42" s="153">
        <v>6.3899999999999998E-2</v>
      </c>
      <c r="N42" s="152">
        <v>18681683.710000001</v>
      </c>
      <c r="O42" s="153">
        <v>7.0900000000000005E-2</v>
      </c>
    </row>
    <row r="43" spans="1:15" ht="21" x14ac:dyDescent="0.35">
      <c r="A43" s="145">
        <v>42</v>
      </c>
      <c r="B43" s="151" t="s">
        <v>906</v>
      </c>
      <c r="C43" s="151" t="s">
        <v>907</v>
      </c>
      <c r="D43" s="152">
        <v>298732.25</v>
      </c>
      <c r="E43" s="153">
        <v>8.3999999999999995E-3</v>
      </c>
      <c r="F43" s="152">
        <v>649136.4</v>
      </c>
      <c r="G43" s="153">
        <v>7.4000000000000003E-3</v>
      </c>
      <c r="H43" s="152">
        <v>922490.69</v>
      </c>
      <c r="I43" s="153">
        <v>6.7999999999999996E-3</v>
      </c>
      <c r="J43" s="152">
        <v>1230065.06</v>
      </c>
      <c r="K43" s="153">
        <v>6.8999999999999999E-3</v>
      </c>
      <c r="L43" s="152">
        <v>1453634.36</v>
      </c>
      <c r="M43" s="153">
        <v>6.8999999999999999E-3</v>
      </c>
      <c r="N43" s="152">
        <v>1791168.91</v>
      </c>
      <c r="O43" s="153">
        <v>6.7999999999999996E-3</v>
      </c>
    </row>
    <row r="44" spans="1:15" ht="21" x14ac:dyDescent="0.35">
      <c r="A44" s="145">
        <v>43</v>
      </c>
      <c r="B44" s="151" t="s">
        <v>908</v>
      </c>
      <c r="C44" s="151" t="s">
        <v>909</v>
      </c>
      <c r="D44" s="152">
        <v>124529.74</v>
      </c>
      <c r="E44" s="153">
        <v>3.5000000000000001E-3</v>
      </c>
      <c r="F44" s="152">
        <v>268395.03999999998</v>
      </c>
      <c r="G44" s="153">
        <v>3.0999999999999999E-3</v>
      </c>
      <c r="H44" s="152">
        <v>414930.82</v>
      </c>
      <c r="I44" s="153">
        <v>3.0999999999999999E-3</v>
      </c>
      <c r="J44" s="152">
        <v>503165.46</v>
      </c>
      <c r="K44" s="153">
        <v>2.8E-3</v>
      </c>
      <c r="L44" s="152">
        <v>560384.46</v>
      </c>
      <c r="M44" s="153">
        <v>2.5999999999999999E-3</v>
      </c>
      <c r="N44" s="152">
        <v>705653.84</v>
      </c>
      <c r="O44" s="153">
        <v>2.7000000000000001E-3</v>
      </c>
    </row>
    <row r="45" spans="1:15" ht="21" x14ac:dyDescent="0.35">
      <c r="A45" s="145">
        <v>44</v>
      </c>
      <c r="B45" s="151" t="s">
        <v>910</v>
      </c>
      <c r="C45" s="151" t="s">
        <v>911</v>
      </c>
      <c r="D45" s="151">
        <v>0</v>
      </c>
      <c r="E45" s="153">
        <v>0</v>
      </c>
      <c r="F45" s="152">
        <v>-19549.830000000002</v>
      </c>
      <c r="G45" s="153">
        <v>-2.0000000000000001E-4</v>
      </c>
      <c r="H45" s="152">
        <v>-33222.69</v>
      </c>
      <c r="I45" s="153">
        <v>-2.0000000000000001E-4</v>
      </c>
      <c r="J45" s="152">
        <v>-107129.02</v>
      </c>
      <c r="K45" s="153">
        <v>-5.9999999999999995E-4</v>
      </c>
      <c r="L45" s="152">
        <v>-112361.62</v>
      </c>
      <c r="M45" s="153">
        <v>-5.0000000000000001E-4</v>
      </c>
      <c r="N45" s="152">
        <v>-125058.14</v>
      </c>
      <c r="O45" s="153">
        <v>-5.0000000000000001E-4</v>
      </c>
    </row>
    <row r="46" spans="1:15" ht="21" x14ac:dyDescent="0.35">
      <c r="A46" s="145">
        <v>45</v>
      </c>
      <c r="B46" s="151" t="s">
        <v>912</v>
      </c>
      <c r="C46" s="151" t="s">
        <v>913</v>
      </c>
      <c r="D46" s="151">
        <v>0</v>
      </c>
      <c r="E46" s="153">
        <v>0</v>
      </c>
      <c r="F46" s="152">
        <v>26537.29</v>
      </c>
      <c r="G46" s="153">
        <v>2.9999999999999997E-4</v>
      </c>
      <c r="H46" s="152">
        <v>41303.730000000003</v>
      </c>
      <c r="I46" s="153">
        <v>2.9999999999999997E-4</v>
      </c>
      <c r="J46" s="152">
        <v>81185.31</v>
      </c>
      <c r="K46" s="153">
        <v>5.0000000000000001E-4</v>
      </c>
      <c r="L46" s="152">
        <v>86901.64</v>
      </c>
      <c r="M46" s="153">
        <v>4.0000000000000002E-4</v>
      </c>
      <c r="N46" s="152">
        <v>88310.57</v>
      </c>
      <c r="O46" s="153">
        <v>2.9999999999999997E-4</v>
      </c>
    </row>
    <row r="47" spans="1:15" ht="21" x14ac:dyDescent="0.35">
      <c r="A47" s="145">
        <v>46</v>
      </c>
      <c r="B47" s="151" t="s">
        <v>914</v>
      </c>
      <c r="C47" s="151" t="s">
        <v>915</v>
      </c>
      <c r="D47" s="152">
        <v>124529.74</v>
      </c>
      <c r="E47" s="153">
        <v>3.5000000000000001E-3</v>
      </c>
      <c r="F47" s="152">
        <v>275382.5</v>
      </c>
      <c r="G47" s="153">
        <v>3.2000000000000002E-3</v>
      </c>
      <c r="H47" s="152">
        <v>423011.86</v>
      </c>
      <c r="I47" s="153">
        <v>3.0999999999999999E-3</v>
      </c>
      <c r="J47" s="152">
        <v>477221.75</v>
      </c>
      <c r="K47" s="153">
        <v>2.7000000000000001E-3</v>
      </c>
      <c r="L47" s="152">
        <v>534924.48</v>
      </c>
      <c r="M47" s="153">
        <v>2.5000000000000001E-3</v>
      </c>
      <c r="N47" s="152">
        <v>668906.27</v>
      </c>
      <c r="O47" s="153">
        <v>2.5000000000000001E-3</v>
      </c>
    </row>
    <row r="48" spans="1:15" ht="21" x14ac:dyDescent="0.35">
      <c r="A48" s="145">
        <v>47</v>
      </c>
      <c r="B48" s="151" t="s">
        <v>916</v>
      </c>
      <c r="C48" s="147" t="s">
        <v>917</v>
      </c>
      <c r="D48" s="152">
        <v>423261.99</v>
      </c>
      <c r="E48" s="153">
        <v>1.1900000000000001E-2</v>
      </c>
      <c r="F48" s="152">
        <v>924518.9</v>
      </c>
      <c r="G48" s="153">
        <v>1.06E-2</v>
      </c>
      <c r="H48" s="152">
        <v>1345502.55</v>
      </c>
      <c r="I48" s="153">
        <v>9.9000000000000008E-3</v>
      </c>
      <c r="J48" s="152">
        <v>1707286.81</v>
      </c>
      <c r="K48" s="153">
        <v>9.5999999999999992E-3</v>
      </c>
      <c r="L48" s="152">
        <v>1988558.84</v>
      </c>
      <c r="M48" s="153">
        <v>9.4000000000000004E-3</v>
      </c>
      <c r="N48" s="152">
        <v>2460075.1800000002</v>
      </c>
      <c r="O48" s="153">
        <v>9.2999999999999992E-3</v>
      </c>
    </row>
    <row r="49" spans="1:15" ht="21" x14ac:dyDescent="0.35">
      <c r="A49" s="145">
        <v>48</v>
      </c>
      <c r="B49" s="151" t="s">
        <v>918</v>
      </c>
      <c r="C49" s="151" t="s">
        <v>919</v>
      </c>
      <c r="D49" s="152">
        <v>3975280.46</v>
      </c>
      <c r="E49" s="153">
        <v>0.1113</v>
      </c>
      <c r="F49" s="152">
        <v>8295667.46</v>
      </c>
      <c r="G49" s="153">
        <v>9.4899999999999998E-2</v>
      </c>
      <c r="H49" s="152">
        <v>12059229.710000001</v>
      </c>
      <c r="I49" s="153">
        <v>8.8800000000000004E-2</v>
      </c>
      <c r="J49" s="152">
        <v>15766948.02</v>
      </c>
      <c r="K49" s="153">
        <v>8.8999999999999996E-2</v>
      </c>
      <c r="L49" s="152">
        <v>18891780.710000001</v>
      </c>
      <c r="M49" s="153">
        <v>8.9099999999999999E-2</v>
      </c>
      <c r="N49" s="152">
        <v>25226337.34</v>
      </c>
      <c r="O49" s="153">
        <v>9.5699999999999993E-2</v>
      </c>
    </row>
    <row r="50" spans="1:15" ht="21" x14ac:dyDescent="0.35">
      <c r="A50" s="145">
        <v>49</v>
      </c>
      <c r="B50" s="151" t="s">
        <v>920</v>
      </c>
      <c r="C50" s="151" t="s">
        <v>921</v>
      </c>
      <c r="D50" s="152">
        <v>-2471951.71</v>
      </c>
      <c r="E50" s="153">
        <v>-6.9199999999999998E-2</v>
      </c>
      <c r="F50" s="152">
        <v>-5101548.71</v>
      </c>
      <c r="G50" s="153">
        <v>-5.8400000000000001E-2</v>
      </c>
      <c r="H50" s="152">
        <v>-7709488.7000000002</v>
      </c>
      <c r="I50" s="153">
        <v>-5.6800000000000003E-2</v>
      </c>
      <c r="J50" s="152">
        <v>-9949423.0099999998</v>
      </c>
      <c r="K50" s="153">
        <v>-5.62E-2</v>
      </c>
      <c r="L50" s="152">
        <v>-12362415.800000001</v>
      </c>
      <c r="M50" s="153">
        <v>-5.8299999999999998E-2</v>
      </c>
      <c r="N50" s="152">
        <v>-17323669.43</v>
      </c>
      <c r="O50" s="153">
        <v>-6.5799999999999997E-2</v>
      </c>
    </row>
    <row r="51" spans="1:15" ht="21" x14ac:dyDescent="0.35">
      <c r="A51" s="145">
        <v>50</v>
      </c>
      <c r="B51" s="151" t="s">
        <v>922</v>
      </c>
      <c r="C51" s="151" t="s">
        <v>923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</row>
    <row r="52" spans="1:15" ht="21" x14ac:dyDescent="0.35">
      <c r="A52" s="145">
        <v>51</v>
      </c>
      <c r="B52" s="151" t="s">
        <v>924</v>
      </c>
      <c r="C52" s="151" t="s">
        <v>925</v>
      </c>
      <c r="D52" s="152">
        <v>1503328.75</v>
      </c>
      <c r="E52" s="153">
        <v>4.2099999999999999E-2</v>
      </c>
      <c r="F52" s="152">
        <v>3194118.75</v>
      </c>
      <c r="G52" s="153">
        <v>3.6600000000000001E-2</v>
      </c>
      <c r="H52" s="152">
        <v>4349741.01</v>
      </c>
      <c r="I52" s="153">
        <v>3.2000000000000001E-2</v>
      </c>
      <c r="J52" s="152">
        <v>5817525.0099999998</v>
      </c>
      <c r="K52" s="153">
        <v>3.2800000000000003E-2</v>
      </c>
      <c r="L52" s="152">
        <v>6529364.9100000001</v>
      </c>
      <c r="M52" s="153">
        <v>3.0800000000000001E-2</v>
      </c>
      <c r="N52" s="152">
        <v>7902667.9100000001</v>
      </c>
      <c r="O52" s="153">
        <v>0.03</v>
      </c>
    </row>
    <row r="53" spans="1:15" ht="21" x14ac:dyDescent="0.35">
      <c r="A53" s="145">
        <v>52</v>
      </c>
      <c r="B53" s="151" t="s">
        <v>926</v>
      </c>
      <c r="C53" s="151" t="s">
        <v>927</v>
      </c>
      <c r="D53" s="152">
        <v>83257.41</v>
      </c>
      <c r="E53" s="153">
        <v>2.3E-3</v>
      </c>
      <c r="F53" s="152">
        <v>1249588.51</v>
      </c>
      <c r="G53" s="153">
        <v>1.43E-2</v>
      </c>
      <c r="H53" s="152">
        <v>2180543.35</v>
      </c>
      <c r="I53" s="153">
        <v>1.61E-2</v>
      </c>
      <c r="J53" s="152">
        <v>4753852.0199999996</v>
      </c>
      <c r="K53" s="153">
        <v>2.6800000000000001E-2</v>
      </c>
      <c r="L53" s="152">
        <v>5977041.5499999998</v>
      </c>
      <c r="M53" s="153">
        <v>2.8199999999999999E-2</v>
      </c>
      <c r="N53" s="152">
        <v>10841513.029999999</v>
      </c>
      <c r="O53" s="153">
        <v>4.1099999999999998E-2</v>
      </c>
    </row>
    <row r="54" spans="1:15" ht="21" x14ac:dyDescent="0.35">
      <c r="A54" s="145">
        <v>53</v>
      </c>
      <c r="B54" s="151" t="s">
        <v>928</v>
      </c>
      <c r="C54" s="151" t="s">
        <v>929</v>
      </c>
      <c r="D54" s="151">
        <v>0</v>
      </c>
      <c r="E54" s="153">
        <v>0</v>
      </c>
      <c r="F54" s="152">
        <v>1487882.25</v>
      </c>
      <c r="G54" s="153">
        <v>1.7000000000000001E-2</v>
      </c>
      <c r="H54" s="152">
        <v>1788958.45</v>
      </c>
      <c r="I54" s="153">
        <v>1.32E-2</v>
      </c>
      <c r="J54" s="152">
        <v>2094934.51</v>
      </c>
      <c r="K54" s="153">
        <v>1.18E-2</v>
      </c>
      <c r="L54" s="152">
        <v>3258555.23</v>
      </c>
      <c r="M54" s="153">
        <v>1.54E-2</v>
      </c>
      <c r="N54" s="152">
        <v>4834861.1900000004</v>
      </c>
      <c r="O54" s="153">
        <v>1.84E-2</v>
      </c>
    </row>
    <row r="55" spans="1:15" ht="21" x14ac:dyDescent="0.35">
      <c r="A55" s="145">
        <v>54</v>
      </c>
      <c r="B55" s="151" t="s">
        <v>930</v>
      </c>
      <c r="C55" s="151" t="s">
        <v>931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</row>
    <row r="56" spans="1:15" ht="21" x14ac:dyDescent="0.35">
      <c r="A56" s="145">
        <v>55</v>
      </c>
      <c r="B56" s="151" t="s">
        <v>932</v>
      </c>
      <c r="C56" s="147" t="s">
        <v>933</v>
      </c>
      <c r="D56" s="152">
        <v>1586586.16</v>
      </c>
      <c r="E56" s="153">
        <v>4.4400000000000002E-2</v>
      </c>
      <c r="F56" s="152">
        <v>5931589.5099999998</v>
      </c>
      <c r="G56" s="153">
        <v>6.7900000000000002E-2</v>
      </c>
      <c r="H56" s="152">
        <v>8319242.8099999996</v>
      </c>
      <c r="I56" s="153">
        <v>6.1199999999999997E-2</v>
      </c>
      <c r="J56" s="152">
        <v>12666311.539999999</v>
      </c>
      <c r="K56" s="153">
        <v>7.1499999999999994E-2</v>
      </c>
      <c r="L56" s="152">
        <v>15764961.689999999</v>
      </c>
      <c r="M56" s="153">
        <v>7.4300000000000005E-2</v>
      </c>
      <c r="N56" s="152">
        <v>23579042.129999999</v>
      </c>
      <c r="O56" s="153">
        <v>8.9499999999999996E-2</v>
      </c>
    </row>
    <row r="57" spans="1:15" ht="21" x14ac:dyDescent="0.35">
      <c r="A57" s="145">
        <v>56</v>
      </c>
      <c r="B57" s="151" t="s">
        <v>934</v>
      </c>
      <c r="C57" s="151" t="s">
        <v>935</v>
      </c>
      <c r="D57" s="152">
        <v>31185</v>
      </c>
      <c r="E57" s="153">
        <v>8.9999999999999998E-4</v>
      </c>
      <c r="F57" s="152">
        <v>35672</v>
      </c>
      <c r="G57" s="153">
        <v>4.0000000000000002E-4</v>
      </c>
      <c r="H57" s="152">
        <v>72996</v>
      </c>
      <c r="I57" s="153">
        <v>5.0000000000000001E-4</v>
      </c>
      <c r="J57" s="152">
        <v>118951</v>
      </c>
      <c r="K57" s="153">
        <v>6.9999999999999999E-4</v>
      </c>
      <c r="L57" s="152">
        <v>151251</v>
      </c>
      <c r="M57" s="153">
        <v>6.9999999999999999E-4</v>
      </c>
      <c r="N57" s="152">
        <v>174536</v>
      </c>
      <c r="O57" s="153">
        <v>6.9999999999999999E-4</v>
      </c>
    </row>
    <row r="58" spans="1:15" ht="21" x14ac:dyDescent="0.35">
      <c r="A58" s="145">
        <v>57</v>
      </c>
      <c r="B58" s="151" t="s">
        <v>936</v>
      </c>
      <c r="C58" s="151" t="s">
        <v>937</v>
      </c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</row>
    <row r="59" spans="1:15" ht="21" x14ac:dyDescent="0.35">
      <c r="A59" s="145">
        <v>58</v>
      </c>
      <c r="B59" s="151" t="s">
        <v>938</v>
      </c>
      <c r="C59" s="151" t="s">
        <v>939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</row>
    <row r="60" spans="1:15" ht="21" x14ac:dyDescent="0.35">
      <c r="A60" s="145">
        <v>59</v>
      </c>
      <c r="B60" s="151" t="s">
        <v>940</v>
      </c>
      <c r="C60" s="151" t="s">
        <v>941</v>
      </c>
      <c r="D60" s="152">
        <v>31185</v>
      </c>
      <c r="E60" s="153">
        <v>8.9999999999999998E-4</v>
      </c>
      <c r="F60" s="152">
        <v>35672</v>
      </c>
      <c r="G60" s="153">
        <v>4.0000000000000002E-4</v>
      </c>
      <c r="H60" s="152">
        <v>72996</v>
      </c>
      <c r="I60" s="153">
        <v>5.0000000000000001E-4</v>
      </c>
      <c r="J60" s="152">
        <v>118951</v>
      </c>
      <c r="K60" s="153">
        <v>6.9999999999999999E-4</v>
      </c>
      <c r="L60" s="152">
        <v>151251</v>
      </c>
      <c r="M60" s="153">
        <v>6.9999999999999999E-4</v>
      </c>
      <c r="N60" s="152">
        <v>174536</v>
      </c>
      <c r="O60" s="153">
        <v>6.9999999999999999E-4</v>
      </c>
    </row>
    <row r="61" spans="1:15" ht="21" x14ac:dyDescent="0.35">
      <c r="A61" s="145">
        <v>60</v>
      </c>
      <c r="B61" s="151" t="s">
        <v>942</v>
      </c>
      <c r="C61" s="151" t="s">
        <v>943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</row>
    <row r="62" spans="1:15" ht="21" x14ac:dyDescent="0.35">
      <c r="A62" s="145">
        <v>61</v>
      </c>
      <c r="B62" s="151" t="s">
        <v>944</v>
      </c>
      <c r="C62" s="151" t="s">
        <v>945</v>
      </c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</row>
    <row r="63" spans="1:15" ht="21" x14ac:dyDescent="0.35">
      <c r="A63" s="145">
        <v>62</v>
      </c>
      <c r="B63" s="151" t="s">
        <v>946</v>
      </c>
      <c r="C63" s="151" t="s">
        <v>947</v>
      </c>
      <c r="D63" s="152">
        <v>5000</v>
      </c>
      <c r="E63" s="153">
        <v>1E-4</v>
      </c>
      <c r="F63" s="152">
        <v>24500</v>
      </c>
      <c r="G63" s="153">
        <v>2.9999999999999997E-4</v>
      </c>
      <c r="H63" s="152">
        <v>33000</v>
      </c>
      <c r="I63" s="153">
        <v>2.0000000000000001E-4</v>
      </c>
      <c r="J63" s="152">
        <v>37900</v>
      </c>
      <c r="K63" s="153">
        <v>2.0000000000000001E-4</v>
      </c>
      <c r="L63" s="152">
        <v>45400</v>
      </c>
      <c r="M63" s="153">
        <v>2.0000000000000001E-4</v>
      </c>
      <c r="N63" s="152">
        <v>60400</v>
      </c>
      <c r="O63" s="153">
        <v>2.0000000000000001E-4</v>
      </c>
    </row>
    <row r="64" spans="1:15" ht="21" x14ac:dyDescent="0.35">
      <c r="A64" s="145">
        <v>63</v>
      </c>
      <c r="B64" s="151" t="s">
        <v>948</v>
      </c>
      <c r="C64" s="147" t="s">
        <v>949</v>
      </c>
      <c r="D64" s="152">
        <v>36185</v>
      </c>
      <c r="E64" s="153">
        <v>1E-3</v>
      </c>
      <c r="F64" s="152">
        <v>60172</v>
      </c>
      <c r="G64" s="153">
        <v>6.9999999999999999E-4</v>
      </c>
      <c r="H64" s="152">
        <v>105996</v>
      </c>
      <c r="I64" s="153">
        <v>8.0000000000000004E-4</v>
      </c>
      <c r="J64" s="152">
        <v>156851</v>
      </c>
      <c r="K64" s="153">
        <v>8.9999999999999998E-4</v>
      </c>
      <c r="L64" s="152">
        <v>196651</v>
      </c>
      <c r="M64" s="153">
        <v>8.9999999999999998E-4</v>
      </c>
      <c r="N64" s="152">
        <v>234936</v>
      </c>
      <c r="O64" s="153">
        <v>8.9999999999999998E-4</v>
      </c>
    </row>
    <row r="65" spans="1:15" ht="21" x14ac:dyDescent="0.35">
      <c r="A65" s="145">
        <v>64</v>
      </c>
      <c r="B65" s="151" t="s">
        <v>950</v>
      </c>
      <c r="C65" s="151" t="s">
        <v>951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</row>
    <row r="66" spans="1:15" ht="21" x14ac:dyDescent="0.35">
      <c r="A66" s="145">
        <v>65</v>
      </c>
      <c r="B66" s="151" t="s">
        <v>952</v>
      </c>
      <c r="C66" s="151" t="s">
        <v>953</v>
      </c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</row>
    <row r="67" spans="1:15" ht="21" x14ac:dyDescent="0.35">
      <c r="A67" s="145">
        <v>66</v>
      </c>
      <c r="B67" s="151" t="s">
        <v>954</v>
      </c>
      <c r="C67" s="151" t="s">
        <v>955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</row>
    <row r="68" spans="1:15" ht="21" x14ac:dyDescent="0.35">
      <c r="A68" s="145">
        <v>67</v>
      </c>
      <c r="B68" s="151" t="s">
        <v>956</v>
      </c>
      <c r="C68" s="151" t="s">
        <v>957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</row>
    <row r="69" spans="1:15" ht="21" x14ac:dyDescent="0.35">
      <c r="A69" s="145">
        <v>68</v>
      </c>
      <c r="B69" s="151" t="s">
        <v>958</v>
      </c>
      <c r="C69" s="151" t="s">
        <v>959</v>
      </c>
      <c r="D69" s="151">
        <v>0</v>
      </c>
      <c r="E69" s="153">
        <v>0</v>
      </c>
      <c r="F69" s="152">
        <v>121675.63</v>
      </c>
      <c r="G69" s="153">
        <v>1.4E-3</v>
      </c>
      <c r="H69" s="152">
        <v>121675.63</v>
      </c>
      <c r="I69" s="153">
        <v>8.9999999999999998E-4</v>
      </c>
      <c r="J69" s="152">
        <v>121675.63</v>
      </c>
      <c r="K69" s="153">
        <v>6.9999999999999999E-4</v>
      </c>
      <c r="L69" s="152">
        <v>121675.63</v>
      </c>
      <c r="M69" s="153">
        <v>5.9999999999999995E-4</v>
      </c>
      <c r="N69" s="152">
        <v>121675.63</v>
      </c>
      <c r="O69" s="153">
        <v>5.0000000000000001E-4</v>
      </c>
    </row>
    <row r="70" spans="1:15" ht="21" x14ac:dyDescent="0.35">
      <c r="A70" s="145">
        <v>69</v>
      </c>
      <c r="B70" s="151" t="s">
        <v>960</v>
      </c>
      <c r="C70" s="151" t="s">
        <v>961</v>
      </c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</row>
    <row r="71" spans="1:15" ht="21" x14ac:dyDescent="0.35">
      <c r="A71" s="145">
        <v>70</v>
      </c>
      <c r="B71" s="151" t="s">
        <v>962</v>
      </c>
      <c r="C71" s="151" t="s">
        <v>963</v>
      </c>
      <c r="D71" s="151">
        <v>0</v>
      </c>
      <c r="E71" s="153">
        <v>0</v>
      </c>
      <c r="F71" s="152">
        <v>121675.63</v>
      </c>
      <c r="G71" s="153">
        <v>1.4E-3</v>
      </c>
      <c r="H71" s="152">
        <v>121675.63</v>
      </c>
      <c r="I71" s="153">
        <v>8.9999999999999998E-4</v>
      </c>
      <c r="J71" s="152">
        <v>121675.63</v>
      </c>
      <c r="K71" s="153">
        <v>6.9999999999999999E-4</v>
      </c>
      <c r="L71" s="152">
        <v>121675.63</v>
      </c>
      <c r="M71" s="153">
        <v>5.9999999999999995E-4</v>
      </c>
      <c r="N71" s="152">
        <v>121675.63</v>
      </c>
      <c r="O71" s="153">
        <v>5.0000000000000001E-4</v>
      </c>
    </row>
    <row r="72" spans="1:15" ht="21" x14ac:dyDescent="0.35">
      <c r="A72" s="145">
        <v>71</v>
      </c>
      <c r="B72" s="151" t="s">
        <v>964</v>
      </c>
      <c r="C72" s="151" t="s">
        <v>965</v>
      </c>
      <c r="D72" s="152">
        <v>103308.75</v>
      </c>
      <c r="E72" s="153">
        <v>2.8999999999999998E-3</v>
      </c>
      <c r="F72" s="152">
        <v>461260.5</v>
      </c>
      <c r="G72" s="153">
        <v>5.3E-3</v>
      </c>
      <c r="H72" s="152">
        <v>901147</v>
      </c>
      <c r="I72" s="153">
        <v>6.6E-3</v>
      </c>
      <c r="J72" s="152">
        <v>1518163.6</v>
      </c>
      <c r="K72" s="153">
        <v>8.6E-3</v>
      </c>
      <c r="L72" s="152">
        <v>1525189.6</v>
      </c>
      <c r="M72" s="153">
        <v>7.1999999999999998E-3</v>
      </c>
      <c r="N72" s="152">
        <v>2207331.35</v>
      </c>
      <c r="O72" s="153">
        <v>8.3999999999999995E-3</v>
      </c>
    </row>
    <row r="73" spans="1:15" ht="21" x14ac:dyDescent="0.35">
      <c r="A73" s="145">
        <v>72</v>
      </c>
      <c r="B73" s="151" t="s">
        <v>966</v>
      </c>
      <c r="C73" s="151" t="s">
        <v>967</v>
      </c>
      <c r="D73" s="152">
        <v>2355775.4</v>
      </c>
      <c r="E73" s="153">
        <v>6.6000000000000003E-2</v>
      </c>
      <c r="F73" s="152">
        <v>4839539.9000000004</v>
      </c>
      <c r="G73" s="153">
        <v>5.5399999999999998E-2</v>
      </c>
      <c r="H73" s="152">
        <v>7102066.9000000004</v>
      </c>
      <c r="I73" s="153">
        <v>5.2299999999999999E-2</v>
      </c>
      <c r="J73" s="152">
        <v>9508969.9000000004</v>
      </c>
      <c r="K73" s="153">
        <v>5.3699999999999998E-2</v>
      </c>
      <c r="L73" s="152">
        <v>11768115.65</v>
      </c>
      <c r="M73" s="153">
        <v>5.5500000000000001E-2</v>
      </c>
      <c r="N73" s="152">
        <v>14248687.15</v>
      </c>
      <c r="O73" s="153">
        <v>5.4100000000000002E-2</v>
      </c>
    </row>
    <row r="74" spans="1:15" ht="21" x14ac:dyDescent="0.35">
      <c r="A74" s="145">
        <v>73</v>
      </c>
      <c r="B74" s="151" t="s">
        <v>968</v>
      </c>
      <c r="C74" s="151" t="s">
        <v>969</v>
      </c>
      <c r="D74" s="152">
        <v>18800</v>
      </c>
      <c r="E74" s="153">
        <v>5.0000000000000001E-4</v>
      </c>
      <c r="F74" s="152">
        <v>18800</v>
      </c>
      <c r="G74" s="153">
        <v>2.0000000000000001E-4</v>
      </c>
      <c r="H74" s="152">
        <v>18800</v>
      </c>
      <c r="I74" s="153">
        <v>1E-4</v>
      </c>
      <c r="J74" s="152">
        <v>38200</v>
      </c>
      <c r="K74" s="153">
        <v>2.0000000000000001E-4</v>
      </c>
      <c r="L74" s="152">
        <v>47450</v>
      </c>
      <c r="M74" s="153">
        <v>2.0000000000000001E-4</v>
      </c>
      <c r="N74" s="152">
        <v>66150</v>
      </c>
      <c r="O74" s="153">
        <v>2.9999999999999997E-4</v>
      </c>
    </row>
    <row r="75" spans="1:15" ht="21" x14ac:dyDescent="0.35">
      <c r="A75" s="145">
        <v>74</v>
      </c>
      <c r="B75" s="151" t="s">
        <v>970</v>
      </c>
      <c r="C75" s="151" t="s">
        <v>971</v>
      </c>
      <c r="D75" s="152">
        <v>944969.26</v>
      </c>
      <c r="E75" s="153">
        <v>2.6499999999999999E-2</v>
      </c>
      <c r="F75" s="152">
        <v>1898443.41</v>
      </c>
      <c r="G75" s="153">
        <v>2.1700000000000001E-2</v>
      </c>
      <c r="H75" s="152">
        <v>2741289.69</v>
      </c>
      <c r="I75" s="153">
        <v>2.0199999999999999E-2</v>
      </c>
      <c r="J75" s="152">
        <v>3676225.26</v>
      </c>
      <c r="K75" s="153">
        <v>2.0799999999999999E-2</v>
      </c>
      <c r="L75" s="152">
        <v>4735707.4800000004</v>
      </c>
      <c r="M75" s="153">
        <v>2.23E-2</v>
      </c>
      <c r="N75" s="152">
        <v>5885262.2199999997</v>
      </c>
      <c r="O75" s="153">
        <v>2.23E-2</v>
      </c>
    </row>
    <row r="76" spans="1:15" ht="21" x14ac:dyDescent="0.35">
      <c r="A76" s="145">
        <v>75</v>
      </c>
      <c r="B76" s="151" t="s">
        <v>972</v>
      </c>
      <c r="C76" s="147" t="s">
        <v>973</v>
      </c>
      <c r="D76" s="152">
        <v>22158182.350000001</v>
      </c>
      <c r="E76" s="153">
        <v>0.62060000000000004</v>
      </c>
      <c r="F76" s="152">
        <v>49141060.909999996</v>
      </c>
      <c r="G76" s="153">
        <v>0.56240000000000001</v>
      </c>
      <c r="H76" s="152">
        <v>63559635.030000001</v>
      </c>
      <c r="I76" s="153">
        <v>0.46800000000000003</v>
      </c>
      <c r="J76" s="152">
        <v>87637849.079999998</v>
      </c>
      <c r="K76" s="153">
        <v>0.49490000000000001</v>
      </c>
      <c r="L76" s="152">
        <v>99960133.230000004</v>
      </c>
      <c r="M76" s="153">
        <v>0.4713</v>
      </c>
      <c r="N76" s="152">
        <v>125646132.01000001</v>
      </c>
      <c r="O76" s="153">
        <v>0.47689999999999999</v>
      </c>
    </row>
    <row r="77" spans="1:15" ht="21" x14ac:dyDescent="0.35">
      <c r="A77" s="145">
        <v>76</v>
      </c>
      <c r="B77" s="151" t="s">
        <v>974</v>
      </c>
      <c r="C77" s="151" t="s">
        <v>975</v>
      </c>
      <c r="D77" s="152">
        <v>12284826.449999999</v>
      </c>
      <c r="E77" s="153">
        <v>0.34410000000000002</v>
      </c>
      <c r="F77" s="152">
        <v>24571388.710000001</v>
      </c>
      <c r="G77" s="153">
        <v>0.28120000000000001</v>
      </c>
      <c r="H77" s="152">
        <v>36869021.609999999</v>
      </c>
      <c r="I77" s="153">
        <v>0.27139999999999997</v>
      </c>
      <c r="J77" s="152">
        <v>49108141.609999999</v>
      </c>
      <c r="K77" s="153">
        <v>0.27729999999999999</v>
      </c>
      <c r="L77" s="152">
        <v>61470200.159999996</v>
      </c>
      <c r="M77" s="153">
        <v>0.2898</v>
      </c>
      <c r="N77" s="152">
        <v>73872253.159999996</v>
      </c>
      <c r="O77" s="153">
        <v>0.28039999999999998</v>
      </c>
    </row>
    <row r="78" spans="1:15" ht="21" x14ac:dyDescent="0.35">
      <c r="A78" s="145">
        <v>77</v>
      </c>
      <c r="B78" s="151" t="s">
        <v>976</v>
      </c>
      <c r="C78" s="147" t="s">
        <v>977</v>
      </c>
      <c r="D78" s="152">
        <v>34443008.799999997</v>
      </c>
      <c r="E78" s="153">
        <v>0.9647</v>
      </c>
      <c r="F78" s="152">
        <v>73712449.620000005</v>
      </c>
      <c r="G78" s="153">
        <v>0.84360000000000002</v>
      </c>
      <c r="H78" s="152">
        <v>100428656.64</v>
      </c>
      <c r="I78" s="153">
        <v>0.73939999999999995</v>
      </c>
      <c r="J78" s="152">
        <v>136745990.69</v>
      </c>
      <c r="K78" s="153">
        <v>0.7722</v>
      </c>
      <c r="L78" s="152">
        <v>161430333.38999999</v>
      </c>
      <c r="M78" s="153">
        <v>0.7611</v>
      </c>
      <c r="N78" s="152">
        <v>199518385.16999999</v>
      </c>
      <c r="O78" s="153">
        <v>0.75729999999999997</v>
      </c>
    </row>
    <row r="79" spans="1:15" ht="21" x14ac:dyDescent="0.35">
      <c r="A79" s="145">
        <v>78</v>
      </c>
      <c r="B79" s="151" t="s">
        <v>978</v>
      </c>
      <c r="C79" s="147" t="s">
        <v>979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</row>
    <row r="80" spans="1:15" ht="21" x14ac:dyDescent="0.35">
      <c r="A80" s="145">
        <v>79</v>
      </c>
      <c r="B80" s="151" t="s">
        <v>980</v>
      </c>
      <c r="C80" s="151" t="s">
        <v>981</v>
      </c>
      <c r="D80" s="152">
        <v>-5321494.96</v>
      </c>
      <c r="E80" s="153">
        <v>-0.14899999999999999</v>
      </c>
      <c r="F80" s="152">
        <v>-10115422.359999999</v>
      </c>
      <c r="G80" s="153">
        <v>-0.1158</v>
      </c>
      <c r="H80" s="152">
        <v>-15089164.939999999</v>
      </c>
      <c r="I80" s="153">
        <v>-0.1111</v>
      </c>
      <c r="J80" s="152">
        <v>-20402603.25</v>
      </c>
      <c r="K80" s="153">
        <v>-0.1152</v>
      </c>
      <c r="L80" s="152">
        <v>-22807572.43</v>
      </c>
      <c r="M80" s="153">
        <v>-0.1075</v>
      </c>
      <c r="N80" s="152">
        <v>-26085125.93</v>
      </c>
      <c r="O80" s="153">
        <v>-9.9000000000000005E-2</v>
      </c>
    </row>
    <row r="81" spans="1:15" ht="21" x14ac:dyDescent="0.35">
      <c r="A81" s="145">
        <v>80</v>
      </c>
      <c r="B81" s="151" t="s">
        <v>982</v>
      </c>
      <c r="C81" s="151" t="s">
        <v>983</v>
      </c>
      <c r="D81" s="152">
        <v>-3051370.1</v>
      </c>
      <c r="E81" s="153">
        <v>-8.5500000000000007E-2</v>
      </c>
      <c r="F81" s="152">
        <v>-4721349.7699999996</v>
      </c>
      <c r="G81" s="153">
        <v>-5.3999999999999999E-2</v>
      </c>
      <c r="H81" s="152">
        <v>-6162052.46</v>
      </c>
      <c r="I81" s="153">
        <v>-4.5400000000000003E-2</v>
      </c>
      <c r="J81" s="152">
        <v>-9017947.6699999999</v>
      </c>
      <c r="K81" s="153">
        <v>-5.0900000000000001E-2</v>
      </c>
      <c r="L81" s="152">
        <v>-10560145.619999999</v>
      </c>
      <c r="M81" s="153">
        <v>-4.9799999999999997E-2</v>
      </c>
      <c r="N81" s="152">
        <v>-11577888.300000001</v>
      </c>
      <c r="O81" s="153">
        <v>-4.3900000000000002E-2</v>
      </c>
    </row>
    <row r="82" spans="1:15" ht="21" x14ac:dyDescent="0.35">
      <c r="A82" s="145">
        <v>81</v>
      </c>
      <c r="B82" s="151" t="s">
        <v>984</v>
      </c>
      <c r="C82" s="151" t="s">
        <v>985</v>
      </c>
      <c r="D82" s="152">
        <v>-1208228.96</v>
      </c>
      <c r="E82" s="153">
        <v>-3.3799999999999997E-2</v>
      </c>
      <c r="F82" s="152">
        <v>-3756252.23</v>
      </c>
      <c r="G82" s="153">
        <v>-4.2999999999999997E-2</v>
      </c>
      <c r="H82" s="152">
        <v>-3842973.93</v>
      </c>
      <c r="I82" s="153">
        <v>-2.8299999999999999E-2</v>
      </c>
      <c r="J82" s="152">
        <v>-6052804.3300000001</v>
      </c>
      <c r="K82" s="153">
        <v>-3.4200000000000001E-2</v>
      </c>
      <c r="L82" s="152">
        <v>-8214126.5999999996</v>
      </c>
      <c r="M82" s="153">
        <v>-3.8699999999999998E-2</v>
      </c>
      <c r="N82" s="152">
        <v>-8574848.3499999996</v>
      </c>
      <c r="O82" s="153">
        <v>-3.2500000000000001E-2</v>
      </c>
    </row>
    <row r="83" spans="1:15" ht="21" x14ac:dyDescent="0.35">
      <c r="A83" s="145">
        <v>82</v>
      </c>
      <c r="B83" s="151" t="s">
        <v>986</v>
      </c>
      <c r="C83" s="151" t="s">
        <v>987</v>
      </c>
      <c r="D83" s="152">
        <v>-561953.5</v>
      </c>
      <c r="E83" s="153">
        <v>-1.5699999999999999E-2</v>
      </c>
      <c r="F83" s="152">
        <v>-607283.18000000005</v>
      </c>
      <c r="G83" s="153">
        <v>-6.8999999999999999E-3</v>
      </c>
      <c r="H83" s="152">
        <v>-869721.68</v>
      </c>
      <c r="I83" s="153">
        <v>-6.4000000000000003E-3</v>
      </c>
      <c r="J83" s="152">
        <v>-1342256.66</v>
      </c>
      <c r="K83" s="153">
        <v>-7.6E-3</v>
      </c>
      <c r="L83" s="152">
        <v>-1721188.76</v>
      </c>
      <c r="M83" s="153">
        <v>-8.0999999999999996E-3</v>
      </c>
      <c r="N83" s="152">
        <v>-1784468.26</v>
      </c>
      <c r="O83" s="153">
        <v>-6.7999999999999996E-3</v>
      </c>
    </row>
    <row r="84" spans="1:15" ht="21" x14ac:dyDescent="0.35">
      <c r="A84" s="145">
        <v>83</v>
      </c>
      <c r="B84" s="151" t="s">
        <v>988</v>
      </c>
      <c r="C84" s="151" t="s">
        <v>989</v>
      </c>
      <c r="D84" s="152">
        <v>-11536406.449999999</v>
      </c>
      <c r="E84" s="153">
        <v>-0.3231</v>
      </c>
      <c r="F84" s="152">
        <v>-23076348.710000001</v>
      </c>
      <c r="G84" s="153">
        <v>-0.2641</v>
      </c>
      <c r="H84" s="152">
        <v>-34634014.840000004</v>
      </c>
      <c r="I84" s="153">
        <v>-0.255</v>
      </c>
      <c r="J84" s="152">
        <v>-46140264.840000004</v>
      </c>
      <c r="K84" s="153">
        <v>-0.26050000000000001</v>
      </c>
      <c r="L84" s="152">
        <v>-57718570.490000002</v>
      </c>
      <c r="M84" s="153">
        <v>-0.27210000000000001</v>
      </c>
      <c r="N84" s="152">
        <v>-69397073.819999993</v>
      </c>
      <c r="O84" s="153">
        <v>-0.26340000000000002</v>
      </c>
    </row>
    <row r="85" spans="1:15" ht="21" x14ac:dyDescent="0.35">
      <c r="A85" s="145">
        <v>84</v>
      </c>
      <c r="B85" s="151" t="s">
        <v>990</v>
      </c>
      <c r="C85" s="151" t="s">
        <v>991</v>
      </c>
      <c r="D85" s="152">
        <v>-809626.34</v>
      </c>
      <c r="E85" s="153">
        <v>-2.2700000000000001E-2</v>
      </c>
      <c r="F85" s="152">
        <v>-1668626.22</v>
      </c>
      <c r="G85" s="153">
        <v>-1.9099999999999999E-2</v>
      </c>
      <c r="H85" s="152">
        <v>-2540154.38</v>
      </c>
      <c r="I85" s="153">
        <v>-1.8700000000000001E-2</v>
      </c>
      <c r="J85" s="152">
        <v>-3389349.38</v>
      </c>
      <c r="K85" s="153">
        <v>-1.9099999999999999E-2</v>
      </c>
      <c r="L85" s="152">
        <v>-4243499.38</v>
      </c>
      <c r="M85" s="153">
        <v>-0.02</v>
      </c>
      <c r="N85" s="152">
        <v>-5111607.96</v>
      </c>
      <c r="O85" s="153">
        <v>-1.9400000000000001E-2</v>
      </c>
    </row>
    <row r="86" spans="1:15" ht="21" x14ac:dyDescent="0.35">
      <c r="A86" s="145">
        <v>85</v>
      </c>
      <c r="B86" s="151" t="s">
        <v>992</v>
      </c>
      <c r="C86" s="151" t="s">
        <v>993</v>
      </c>
      <c r="D86" s="152">
        <v>-1178936.67</v>
      </c>
      <c r="E86" s="153">
        <v>-3.3000000000000002E-2</v>
      </c>
      <c r="F86" s="152">
        <v>-2355009.67</v>
      </c>
      <c r="G86" s="153">
        <v>-2.7E-2</v>
      </c>
      <c r="H86" s="152">
        <v>-3649227.41</v>
      </c>
      <c r="I86" s="153">
        <v>-2.69E-2</v>
      </c>
      <c r="J86" s="152">
        <v>-4847587.41</v>
      </c>
      <c r="K86" s="153">
        <v>-2.7400000000000001E-2</v>
      </c>
      <c r="L86" s="152">
        <v>-6041703.8399999999</v>
      </c>
      <c r="M86" s="153">
        <v>-2.8500000000000001E-2</v>
      </c>
      <c r="N86" s="152">
        <v>-7317023.8399999999</v>
      </c>
      <c r="O86" s="153">
        <v>-2.7799999999999998E-2</v>
      </c>
    </row>
    <row r="87" spans="1:15" ht="21" x14ac:dyDescent="0.35">
      <c r="A87" s="145">
        <v>86</v>
      </c>
      <c r="B87" s="151" t="s">
        <v>994</v>
      </c>
      <c r="C87" s="151" t="s">
        <v>995</v>
      </c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</row>
    <row r="88" spans="1:15" ht="21" x14ac:dyDescent="0.35">
      <c r="A88" s="145">
        <v>87</v>
      </c>
      <c r="B88" s="151" t="s">
        <v>996</v>
      </c>
      <c r="C88" s="151" t="s">
        <v>997</v>
      </c>
      <c r="D88" s="152">
        <v>-5535628</v>
      </c>
      <c r="E88" s="153">
        <v>-0.155</v>
      </c>
      <c r="F88" s="152">
        <v>-9957885.5</v>
      </c>
      <c r="G88" s="153">
        <v>-0.114</v>
      </c>
      <c r="H88" s="152">
        <v>-13391498</v>
      </c>
      <c r="I88" s="153">
        <v>-9.8599999999999993E-2</v>
      </c>
      <c r="J88" s="152">
        <v>-20625014</v>
      </c>
      <c r="K88" s="153">
        <v>-0.11650000000000001</v>
      </c>
      <c r="L88" s="152">
        <v>-25891408.149999999</v>
      </c>
      <c r="M88" s="153">
        <v>-0.1221</v>
      </c>
      <c r="N88" s="152">
        <v>-31338809.129999999</v>
      </c>
      <c r="O88" s="153">
        <v>-0.11890000000000001</v>
      </c>
    </row>
    <row r="89" spans="1:15" ht="21" x14ac:dyDescent="0.35">
      <c r="A89" s="145">
        <v>88</v>
      </c>
      <c r="B89" s="151" t="s">
        <v>998</v>
      </c>
      <c r="C89" s="151" t="s">
        <v>999</v>
      </c>
      <c r="D89" s="152">
        <v>-559184.16</v>
      </c>
      <c r="E89" s="153">
        <v>-1.5699999999999999E-2</v>
      </c>
      <c r="F89" s="152">
        <v>-1104633.1299999999</v>
      </c>
      <c r="G89" s="153">
        <v>-1.26E-2</v>
      </c>
      <c r="H89" s="152">
        <v>-1576315.06</v>
      </c>
      <c r="I89" s="153">
        <v>-1.1599999999999999E-2</v>
      </c>
      <c r="J89" s="152">
        <v>-2154224.5499999998</v>
      </c>
      <c r="K89" s="153">
        <v>-1.2200000000000001E-2</v>
      </c>
      <c r="L89" s="152">
        <v>-2675968.14</v>
      </c>
      <c r="M89" s="153">
        <v>-1.26E-2</v>
      </c>
      <c r="N89" s="152">
        <v>-3134251.69</v>
      </c>
      <c r="O89" s="153">
        <v>-1.1900000000000001E-2</v>
      </c>
    </row>
    <row r="90" spans="1:15" ht="21" x14ac:dyDescent="0.35">
      <c r="A90" s="145">
        <v>89</v>
      </c>
      <c r="B90" s="151" t="s">
        <v>1000</v>
      </c>
      <c r="C90" s="151" t="s">
        <v>1001</v>
      </c>
      <c r="D90" s="152">
        <v>-861602.55</v>
      </c>
      <c r="E90" s="153">
        <v>-2.41E-2</v>
      </c>
      <c r="F90" s="152">
        <v>-1582218.08</v>
      </c>
      <c r="G90" s="153">
        <v>-1.8100000000000002E-2</v>
      </c>
      <c r="H90" s="152">
        <v>-2534117.33</v>
      </c>
      <c r="I90" s="153">
        <v>-1.8700000000000001E-2</v>
      </c>
      <c r="J90" s="152">
        <v>-3468182.13</v>
      </c>
      <c r="K90" s="153">
        <v>-1.9599999999999999E-2</v>
      </c>
      <c r="L90" s="152">
        <v>-3646335.62</v>
      </c>
      <c r="M90" s="153">
        <v>-1.72E-2</v>
      </c>
      <c r="N90" s="152">
        <v>-4586496.5199999996</v>
      </c>
      <c r="O90" s="153">
        <v>-1.7399999999999999E-2</v>
      </c>
    </row>
    <row r="91" spans="1:15" ht="21" x14ac:dyDescent="0.35">
      <c r="A91" s="145">
        <v>90</v>
      </c>
      <c r="B91" s="151" t="s">
        <v>1002</v>
      </c>
      <c r="C91" s="151" t="s">
        <v>1003</v>
      </c>
      <c r="D91" s="152">
        <v>-892273.99</v>
      </c>
      <c r="E91" s="153">
        <v>-2.5000000000000001E-2</v>
      </c>
      <c r="F91" s="152">
        <v>-2417422.5499999998</v>
      </c>
      <c r="G91" s="153">
        <v>-2.7699999999999999E-2</v>
      </c>
      <c r="H91" s="152">
        <v>-3199070.54</v>
      </c>
      <c r="I91" s="153">
        <v>-2.3599999999999999E-2</v>
      </c>
      <c r="J91" s="152">
        <v>-4072187.44</v>
      </c>
      <c r="K91" s="153">
        <v>-2.3E-2</v>
      </c>
      <c r="L91" s="152">
        <v>-4732422.63</v>
      </c>
      <c r="M91" s="153">
        <v>-2.23E-2</v>
      </c>
      <c r="N91" s="152">
        <v>-5664943.75</v>
      </c>
      <c r="O91" s="153">
        <v>-2.1499999999999998E-2</v>
      </c>
    </row>
    <row r="92" spans="1:15" ht="21" x14ac:dyDescent="0.35">
      <c r="A92" s="145">
        <v>91</v>
      </c>
      <c r="B92" s="151" t="s">
        <v>1004</v>
      </c>
      <c r="C92" s="151" t="s">
        <v>1005</v>
      </c>
      <c r="D92" s="152">
        <v>-423094.82</v>
      </c>
      <c r="E92" s="153">
        <v>-1.1900000000000001E-2</v>
      </c>
      <c r="F92" s="152">
        <v>-948735.95</v>
      </c>
      <c r="G92" s="153">
        <v>-1.09E-2</v>
      </c>
      <c r="H92" s="152">
        <v>-1279650.08</v>
      </c>
      <c r="I92" s="153">
        <v>-9.4000000000000004E-3</v>
      </c>
      <c r="J92" s="152">
        <v>-1609636.25</v>
      </c>
      <c r="K92" s="153">
        <v>-9.1000000000000004E-3</v>
      </c>
      <c r="L92" s="152">
        <v>-1884319.57</v>
      </c>
      <c r="M92" s="153">
        <v>-8.8999999999999999E-3</v>
      </c>
      <c r="N92" s="152">
        <v>-2306713.39</v>
      </c>
      <c r="O92" s="153">
        <v>-8.8000000000000005E-3</v>
      </c>
    </row>
    <row r="93" spans="1:15" ht="21" x14ac:dyDescent="0.35">
      <c r="A93" s="145">
        <v>92</v>
      </c>
      <c r="B93" s="151" t="s">
        <v>1006</v>
      </c>
      <c r="C93" s="151" t="s">
        <v>1007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</row>
    <row r="94" spans="1:15" ht="21" x14ac:dyDescent="0.35">
      <c r="A94" s="145">
        <v>93</v>
      </c>
      <c r="B94" s="151" t="s">
        <v>1008</v>
      </c>
      <c r="C94" s="151" t="s">
        <v>1009</v>
      </c>
      <c r="D94" s="151">
        <v>0</v>
      </c>
      <c r="E94" s="153">
        <v>0</v>
      </c>
      <c r="F94" s="152">
        <v>-358184.25</v>
      </c>
      <c r="G94" s="153">
        <v>-4.1000000000000003E-3</v>
      </c>
      <c r="H94" s="152">
        <v>-538452</v>
      </c>
      <c r="I94" s="153">
        <v>-4.0000000000000001E-3</v>
      </c>
      <c r="J94" s="152">
        <v>-732435.75</v>
      </c>
      <c r="K94" s="153">
        <v>-4.1000000000000003E-3</v>
      </c>
      <c r="L94" s="152">
        <v>-917589</v>
      </c>
      <c r="M94" s="153">
        <v>-4.3E-3</v>
      </c>
      <c r="N94" s="152">
        <v>-1083410</v>
      </c>
      <c r="O94" s="153">
        <v>-4.1000000000000003E-3</v>
      </c>
    </row>
    <row r="95" spans="1:15" ht="21" x14ac:dyDescent="0.35">
      <c r="A95" s="145">
        <v>94</v>
      </c>
      <c r="B95" s="151" t="s">
        <v>1010</v>
      </c>
      <c r="C95" s="151" t="s">
        <v>1011</v>
      </c>
      <c r="D95" s="151">
        <v>0</v>
      </c>
      <c r="E95" s="153">
        <v>0</v>
      </c>
      <c r="F95" s="152">
        <v>-792247.25</v>
      </c>
      <c r="G95" s="153">
        <v>-9.1000000000000004E-3</v>
      </c>
      <c r="H95" s="152">
        <v>-1499641.5</v>
      </c>
      <c r="I95" s="153">
        <v>-1.0999999999999999E-2</v>
      </c>
      <c r="J95" s="152">
        <v>-2340956.25</v>
      </c>
      <c r="K95" s="153">
        <v>-1.32E-2</v>
      </c>
      <c r="L95" s="152">
        <v>-3298815.75</v>
      </c>
      <c r="M95" s="153">
        <v>-1.5599999999999999E-2</v>
      </c>
      <c r="N95" s="152">
        <v>-3301415.75</v>
      </c>
      <c r="O95" s="153">
        <v>-1.2500000000000001E-2</v>
      </c>
    </row>
    <row r="96" spans="1:15" ht="21" x14ac:dyDescent="0.35">
      <c r="A96" s="145">
        <v>95</v>
      </c>
      <c r="B96" s="151" t="s">
        <v>1012</v>
      </c>
      <c r="C96" s="151" t="s">
        <v>1013</v>
      </c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</row>
    <row r="97" spans="1:15" ht="21" x14ac:dyDescent="0.35">
      <c r="A97" s="145">
        <v>96</v>
      </c>
      <c r="B97" s="151" t="s">
        <v>1014</v>
      </c>
      <c r="C97" s="151" t="s">
        <v>1015</v>
      </c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</row>
    <row r="98" spans="1:15" ht="21" x14ac:dyDescent="0.35">
      <c r="A98" s="145">
        <v>97</v>
      </c>
      <c r="B98" s="151" t="s">
        <v>1016</v>
      </c>
      <c r="C98" s="151" t="s">
        <v>1017</v>
      </c>
      <c r="D98" s="152">
        <v>-2212627</v>
      </c>
      <c r="E98" s="153">
        <v>-6.2E-2</v>
      </c>
      <c r="F98" s="152">
        <v>-3061917</v>
      </c>
      <c r="G98" s="153">
        <v>-3.5000000000000003E-2</v>
      </c>
      <c r="H98" s="152">
        <v>-3061917</v>
      </c>
      <c r="I98" s="153">
        <v>-2.2499999999999999E-2</v>
      </c>
      <c r="J98" s="152">
        <v>-4284284</v>
      </c>
      <c r="K98" s="153">
        <v>-2.4199999999999999E-2</v>
      </c>
      <c r="L98" s="152">
        <v>-5635006</v>
      </c>
      <c r="M98" s="153">
        <v>-2.6599999999999999E-2</v>
      </c>
      <c r="N98" s="152">
        <v>-7704799.5</v>
      </c>
      <c r="O98" s="153">
        <v>-2.92E-2</v>
      </c>
    </row>
    <row r="99" spans="1:15" ht="21" x14ac:dyDescent="0.35">
      <c r="A99" s="145">
        <v>98</v>
      </c>
      <c r="B99" s="151" t="s">
        <v>1125</v>
      </c>
      <c r="C99" s="151" t="s">
        <v>1126</v>
      </c>
      <c r="D99" s="152">
        <v>-1214934.5</v>
      </c>
      <c r="E99" s="153">
        <v>-3.4000000000000002E-2</v>
      </c>
      <c r="F99" s="152">
        <v>-2429869</v>
      </c>
      <c r="G99" s="153">
        <v>-2.7799999999999998E-2</v>
      </c>
      <c r="H99" s="152">
        <v>-3644803.5</v>
      </c>
      <c r="I99" s="153">
        <v>-2.6800000000000001E-2</v>
      </c>
      <c r="J99" s="152">
        <v>-4859738</v>
      </c>
      <c r="K99" s="153">
        <v>-2.7400000000000001E-2</v>
      </c>
      <c r="L99" s="152">
        <v>-6335150.2800000003</v>
      </c>
      <c r="M99" s="153">
        <v>-2.9899999999999999E-2</v>
      </c>
      <c r="N99" s="152">
        <v>-7812701.3899999997</v>
      </c>
      <c r="O99" s="153">
        <v>-2.9700000000000001E-2</v>
      </c>
    </row>
    <row r="100" spans="1:15" ht="21" x14ac:dyDescent="0.35">
      <c r="A100" s="145">
        <v>99</v>
      </c>
      <c r="B100" s="151" t="s">
        <v>1127</v>
      </c>
      <c r="C100" s="151" t="s">
        <v>1128</v>
      </c>
      <c r="D100" s="152">
        <v>-1971641.15</v>
      </c>
      <c r="E100" s="153">
        <v>-5.5199999999999999E-2</v>
      </c>
      <c r="F100" s="152">
        <v>-3975634.24</v>
      </c>
      <c r="G100" s="153">
        <v>-4.5499999999999999E-2</v>
      </c>
      <c r="H100" s="152">
        <v>-6035246.29</v>
      </c>
      <c r="I100" s="153">
        <v>-4.4400000000000002E-2</v>
      </c>
      <c r="J100" s="152">
        <v>-8100594.1699999999</v>
      </c>
      <c r="K100" s="153">
        <v>-4.5699999999999998E-2</v>
      </c>
      <c r="L100" s="152">
        <v>-10326242.050000001</v>
      </c>
      <c r="M100" s="153">
        <v>-4.87E-2</v>
      </c>
      <c r="N100" s="152">
        <v>-12585318.83</v>
      </c>
      <c r="O100" s="153">
        <v>-4.7800000000000002E-2</v>
      </c>
    </row>
    <row r="101" spans="1:15" ht="21" x14ac:dyDescent="0.35">
      <c r="A101" s="145">
        <v>100</v>
      </c>
      <c r="B101" s="151" t="s">
        <v>1129</v>
      </c>
      <c r="C101" s="151" t="s">
        <v>1130</v>
      </c>
      <c r="D101" s="152">
        <v>-77777.78</v>
      </c>
      <c r="E101" s="153">
        <v>-2.2000000000000001E-3</v>
      </c>
      <c r="F101" s="152">
        <v>-188888.9</v>
      </c>
      <c r="G101" s="153">
        <v>-2.2000000000000001E-3</v>
      </c>
      <c r="H101" s="152">
        <v>-300000.02</v>
      </c>
      <c r="I101" s="153">
        <v>-2.2000000000000001E-3</v>
      </c>
      <c r="J101" s="152">
        <v>-411111.14</v>
      </c>
      <c r="K101" s="153">
        <v>-2.3E-3</v>
      </c>
      <c r="L101" s="152">
        <v>-522222.26</v>
      </c>
      <c r="M101" s="153">
        <v>-2.5000000000000001E-3</v>
      </c>
      <c r="N101" s="152">
        <v>-633333.38</v>
      </c>
      <c r="O101" s="153">
        <v>-2.3999999999999998E-3</v>
      </c>
    </row>
    <row r="102" spans="1:15" ht="21" x14ac:dyDescent="0.35">
      <c r="A102" s="145">
        <v>101</v>
      </c>
      <c r="B102" s="151" t="s">
        <v>1131</v>
      </c>
      <c r="C102" s="147" t="s">
        <v>1132</v>
      </c>
      <c r="D102" s="152">
        <v>-37416780.93</v>
      </c>
      <c r="E102" s="153">
        <v>-1.048</v>
      </c>
      <c r="F102" s="152">
        <v>-73117927.989999995</v>
      </c>
      <c r="G102" s="153">
        <v>-0.83679999999999999</v>
      </c>
      <c r="H102" s="152">
        <v>-103848020.95999999</v>
      </c>
      <c r="I102" s="153">
        <v>-0.76459999999999995</v>
      </c>
      <c r="J102" s="152">
        <v>-143851177.22</v>
      </c>
      <c r="K102" s="153">
        <v>-0.81230000000000002</v>
      </c>
      <c r="L102" s="152">
        <v>-177172286.56999999</v>
      </c>
      <c r="M102" s="153">
        <v>-0.83530000000000004</v>
      </c>
      <c r="N102" s="152">
        <v>-210000229.78999999</v>
      </c>
      <c r="O102" s="153">
        <v>-0.79710000000000003</v>
      </c>
    </row>
    <row r="103" spans="1:15" ht="21" x14ac:dyDescent="0.35">
      <c r="A103" s="145">
        <v>102</v>
      </c>
      <c r="B103" s="151" t="s">
        <v>1133</v>
      </c>
      <c r="C103" s="151" t="s">
        <v>1134</v>
      </c>
      <c r="D103" s="152">
        <v>-2973772.13</v>
      </c>
      <c r="E103" s="153">
        <v>-8.3299999999999999E-2</v>
      </c>
      <c r="F103" s="152">
        <v>594521.63</v>
      </c>
      <c r="G103" s="153">
        <v>6.7999999999999996E-3</v>
      </c>
      <c r="H103" s="152">
        <v>-3419364.32</v>
      </c>
      <c r="I103" s="153">
        <v>-2.52E-2</v>
      </c>
      <c r="J103" s="152">
        <v>-7105186.5300000003</v>
      </c>
      <c r="K103" s="153">
        <v>-4.0099999999999997E-2</v>
      </c>
      <c r="L103" s="152">
        <v>-15741953.18</v>
      </c>
      <c r="M103" s="153">
        <v>-7.4200000000000002E-2</v>
      </c>
      <c r="N103" s="152">
        <v>-10481844.619999999</v>
      </c>
      <c r="O103" s="153">
        <v>-3.9800000000000002E-2</v>
      </c>
    </row>
    <row r="104" spans="1:15" ht="21" x14ac:dyDescent="0.35">
      <c r="A104" s="145">
        <v>103</v>
      </c>
      <c r="B104" s="151" t="s">
        <v>1022</v>
      </c>
      <c r="C104" s="147" t="s">
        <v>1023</v>
      </c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</row>
    <row r="105" spans="1:15" ht="21" x14ac:dyDescent="0.35">
      <c r="A105" s="145">
        <v>104</v>
      </c>
      <c r="B105" s="151" t="s">
        <v>1024</v>
      </c>
      <c r="C105" s="151" t="s">
        <v>1025</v>
      </c>
      <c r="D105" s="152">
        <v>-749233.6</v>
      </c>
      <c r="E105" s="153">
        <v>-2.1000000000000001E-2</v>
      </c>
      <c r="F105" s="152">
        <v>-1496667.2</v>
      </c>
      <c r="G105" s="153">
        <v>-1.7100000000000001E-2</v>
      </c>
      <c r="H105" s="152">
        <v>-2237447.5699999998</v>
      </c>
      <c r="I105" s="153">
        <v>-1.6500000000000001E-2</v>
      </c>
      <c r="J105" s="152">
        <v>-2971131.17</v>
      </c>
      <c r="K105" s="153">
        <v>-1.6799999999999999E-2</v>
      </c>
      <c r="L105" s="152">
        <v>-3760697.67</v>
      </c>
      <c r="M105" s="153">
        <v>-1.77E-2</v>
      </c>
      <c r="N105" s="152">
        <v>-4485060.9400000004</v>
      </c>
      <c r="O105" s="153">
        <v>-1.7000000000000001E-2</v>
      </c>
    </row>
    <row r="106" spans="1:15" ht="21" x14ac:dyDescent="0.35">
      <c r="A106" s="145">
        <v>105</v>
      </c>
      <c r="B106" s="151" t="s">
        <v>1026</v>
      </c>
      <c r="C106" s="151" t="s">
        <v>1027</v>
      </c>
      <c r="D106" s="152">
        <v>-214424</v>
      </c>
      <c r="E106" s="153">
        <v>-6.0000000000000001E-3</v>
      </c>
      <c r="F106" s="152">
        <v>-428048</v>
      </c>
      <c r="G106" s="153">
        <v>-4.8999999999999998E-3</v>
      </c>
      <c r="H106" s="152">
        <v>-645738</v>
      </c>
      <c r="I106" s="153">
        <v>-4.7999999999999996E-3</v>
      </c>
      <c r="J106" s="152">
        <v>-882864</v>
      </c>
      <c r="K106" s="153">
        <v>-5.0000000000000001E-3</v>
      </c>
      <c r="L106" s="152">
        <v>-1106430</v>
      </c>
      <c r="M106" s="153">
        <v>-5.1999999999999998E-3</v>
      </c>
      <c r="N106" s="152">
        <v>-1329386</v>
      </c>
      <c r="O106" s="153">
        <v>-5.0000000000000001E-3</v>
      </c>
    </row>
    <row r="107" spans="1:15" ht="21" x14ac:dyDescent="0.35">
      <c r="A107" s="145">
        <v>106</v>
      </c>
      <c r="B107" s="151" t="s">
        <v>1028</v>
      </c>
      <c r="C107" s="151" t="s">
        <v>1029</v>
      </c>
      <c r="D107" s="152">
        <v>-240550</v>
      </c>
      <c r="E107" s="153">
        <v>-6.7000000000000002E-3</v>
      </c>
      <c r="F107" s="152">
        <v>-481100</v>
      </c>
      <c r="G107" s="153">
        <v>-5.4999999999999997E-3</v>
      </c>
      <c r="H107" s="152">
        <v>-750750</v>
      </c>
      <c r="I107" s="153">
        <v>-5.4999999999999997E-3</v>
      </c>
      <c r="J107" s="152">
        <v>-1001000</v>
      </c>
      <c r="K107" s="153">
        <v>-5.7000000000000002E-3</v>
      </c>
      <c r="L107" s="152">
        <v>-1251250</v>
      </c>
      <c r="M107" s="153">
        <v>-5.8999999999999999E-3</v>
      </c>
      <c r="N107" s="152">
        <v>-1530000</v>
      </c>
      <c r="O107" s="153">
        <v>-5.7999999999999996E-3</v>
      </c>
    </row>
    <row r="108" spans="1:15" ht="21" x14ac:dyDescent="0.35">
      <c r="A108" s="145">
        <v>107</v>
      </c>
      <c r="B108" s="151" t="s">
        <v>1030</v>
      </c>
      <c r="C108" s="151" t="s">
        <v>1031</v>
      </c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</row>
    <row r="109" spans="1:15" ht="21" x14ac:dyDescent="0.35">
      <c r="A109" s="145">
        <v>108</v>
      </c>
      <c r="B109" s="151" t="s">
        <v>1032</v>
      </c>
      <c r="C109" s="151" t="s">
        <v>1033</v>
      </c>
      <c r="D109" s="152">
        <v>-469528.5</v>
      </c>
      <c r="E109" s="153">
        <v>-1.32E-2</v>
      </c>
      <c r="F109" s="152">
        <v>-822224.25</v>
      </c>
      <c r="G109" s="153">
        <v>-9.4000000000000004E-3</v>
      </c>
      <c r="H109" s="152">
        <v>-1080056</v>
      </c>
      <c r="I109" s="153">
        <v>-8.0000000000000002E-3</v>
      </c>
      <c r="J109" s="152">
        <v>-1478403</v>
      </c>
      <c r="K109" s="153">
        <v>-8.3000000000000001E-3</v>
      </c>
      <c r="L109" s="152">
        <v>-1804932.04</v>
      </c>
      <c r="M109" s="153">
        <v>-8.5000000000000006E-3</v>
      </c>
      <c r="N109" s="152">
        <v>-2130991.21</v>
      </c>
      <c r="O109" s="153">
        <v>-8.0999999999999996E-3</v>
      </c>
    </row>
    <row r="110" spans="1:15" ht="21" x14ac:dyDescent="0.35">
      <c r="A110" s="145">
        <v>109</v>
      </c>
      <c r="B110" s="151" t="s">
        <v>1034</v>
      </c>
      <c r="C110" s="151" t="s">
        <v>1035</v>
      </c>
      <c r="D110" s="152">
        <v>-239650.37</v>
      </c>
      <c r="E110" s="153">
        <v>-6.7000000000000002E-3</v>
      </c>
      <c r="F110" s="152">
        <v>-473414.22</v>
      </c>
      <c r="G110" s="153">
        <v>-5.4000000000000003E-3</v>
      </c>
      <c r="H110" s="152">
        <v>-675563.63</v>
      </c>
      <c r="I110" s="153">
        <v>-5.0000000000000001E-3</v>
      </c>
      <c r="J110" s="152">
        <v>-923239.14</v>
      </c>
      <c r="K110" s="153">
        <v>-5.1999999999999998E-3</v>
      </c>
      <c r="L110" s="152">
        <v>-1146843.55</v>
      </c>
      <c r="M110" s="153">
        <v>-5.4000000000000003E-3</v>
      </c>
      <c r="N110" s="152">
        <v>-1343250.8</v>
      </c>
      <c r="O110" s="153">
        <v>-5.1000000000000004E-3</v>
      </c>
    </row>
    <row r="111" spans="1:15" ht="21" x14ac:dyDescent="0.35">
      <c r="A111" s="145">
        <v>110</v>
      </c>
      <c r="B111" s="151" t="s">
        <v>1036</v>
      </c>
      <c r="C111" s="151" t="s">
        <v>1037</v>
      </c>
      <c r="D111" s="152">
        <v>-369258.25</v>
      </c>
      <c r="E111" s="153">
        <v>-1.03E-2</v>
      </c>
      <c r="F111" s="152">
        <v>-678093.5</v>
      </c>
      <c r="G111" s="153">
        <v>-7.7999999999999996E-3</v>
      </c>
      <c r="H111" s="152">
        <v>-1086050.3500000001</v>
      </c>
      <c r="I111" s="153">
        <v>-8.0000000000000002E-3</v>
      </c>
      <c r="J111" s="152">
        <v>-1486363.85</v>
      </c>
      <c r="K111" s="153">
        <v>-8.3999999999999995E-3</v>
      </c>
      <c r="L111" s="152">
        <v>-1562715.36</v>
      </c>
      <c r="M111" s="153">
        <v>-7.4000000000000003E-3</v>
      </c>
      <c r="N111" s="152">
        <v>-1965641.48</v>
      </c>
      <c r="O111" s="153">
        <v>-7.4999999999999997E-3</v>
      </c>
    </row>
    <row r="112" spans="1:15" ht="21" x14ac:dyDescent="0.35">
      <c r="A112" s="145">
        <v>111</v>
      </c>
      <c r="B112" s="151" t="s">
        <v>1038</v>
      </c>
      <c r="C112" s="151" t="s">
        <v>1039</v>
      </c>
      <c r="D112" s="152">
        <v>-382403.16</v>
      </c>
      <c r="E112" s="153">
        <v>-1.0699999999999999E-2</v>
      </c>
      <c r="F112" s="152">
        <v>-1036038.29</v>
      </c>
      <c r="G112" s="153">
        <v>-1.1900000000000001E-2</v>
      </c>
      <c r="H112" s="152">
        <v>-1371030.31</v>
      </c>
      <c r="I112" s="153">
        <v>-1.01E-2</v>
      </c>
      <c r="J112" s="152">
        <v>-1745223.29</v>
      </c>
      <c r="K112" s="153">
        <v>-9.9000000000000008E-3</v>
      </c>
      <c r="L112" s="152">
        <v>-2028181.24</v>
      </c>
      <c r="M112" s="153">
        <v>-9.5999999999999992E-3</v>
      </c>
      <c r="N112" s="152">
        <v>-2427833.17</v>
      </c>
      <c r="O112" s="153">
        <v>-9.1999999999999998E-3</v>
      </c>
    </row>
    <row r="113" spans="1:15" ht="21" x14ac:dyDescent="0.35">
      <c r="A113" s="145">
        <v>112</v>
      </c>
      <c r="B113" s="151" t="s">
        <v>1040</v>
      </c>
      <c r="C113" s="151" t="s">
        <v>1041</v>
      </c>
      <c r="D113" s="152">
        <v>-181326.36</v>
      </c>
      <c r="E113" s="153">
        <v>-5.1000000000000004E-3</v>
      </c>
      <c r="F113" s="152">
        <v>-406601.15</v>
      </c>
      <c r="G113" s="153">
        <v>-4.7000000000000002E-3</v>
      </c>
      <c r="H113" s="152">
        <v>-548421.49</v>
      </c>
      <c r="I113" s="153">
        <v>-4.0000000000000001E-3</v>
      </c>
      <c r="J113" s="152">
        <v>-689844.15</v>
      </c>
      <c r="K113" s="153">
        <v>-3.8999999999999998E-3</v>
      </c>
      <c r="L113" s="152">
        <v>-807565.58</v>
      </c>
      <c r="M113" s="153">
        <v>-3.8E-3</v>
      </c>
      <c r="N113" s="152">
        <v>-988591.51</v>
      </c>
      <c r="O113" s="153">
        <v>-3.8E-3</v>
      </c>
    </row>
    <row r="114" spans="1:15" ht="21" x14ac:dyDescent="0.35">
      <c r="A114" s="145">
        <v>113</v>
      </c>
      <c r="B114" s="151" t="s">
        <v>1042</v>
      </c>
      <c r="C114" s="151" t="s">
        <v>1043</v>
      </c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</row>
    <row r="115" spans="1:15" ht="21" x14ac:dyDescent="0.35">
      <c r="A115" s="145">
        <v>114</v>
      </c>
      <c r="B115" s="151" t="s">
        <v>1044</v>
      </c>
      <c r="C115" s="151" t="s">
        <v>1045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</row>
    <row r="116" spans="1:15" ht="21" x14ac:dyDescent="0.35">
      <c r="A116" s="145">
        <v>115</v>
      </c>
      <c r="B116" s="151" t="s">
        <v>1046</v>
      </c>
      <c r="C116" s="151" t="s">
        <v>1047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</row>
    <row r="117" spans="1:15" ht="21" x14ac:dyDescent="0.35">
      <c r="A117" s="145">
        <v>116</v>
      </c>
      <c r="B117" s="151" t="s">
        <v>1048</v>
      </c>
      <c r="C117" s="151" t="s">
        <v>1049</v>
      </c>
      <c r="D117" s="152">
        <v>-9955.0499999999993</v>
      </c>
      <c r="E117" s="153">
        <v>-2.9999999999999997E-4</v>
      </c>
      <c r="F117" s="152">
        <v>-23177.15</v>
      </c>
      <c r="G117" s="153">
        <v>-2.9999999999999997E-4</v>
      </c>
      <c r="H117" s="152">
        <v>-65523.4</v>
      </c>
      <c r="I117" s="153">
        <v>-5.0000000000000001E-4</v>
      </c>
      <c r="J117" s="152">
        <v>-75142.149999999994</v>
      </c>
      <c r="K117" s="153">
        <v>-4.0000000000000002E-4</v>
      </c>
      <c r="L117" s="152">
        <v>-89745.55</v>
      </c>
      <c r="M117" s="153">
        <v>-4.0000000000000002E-4</v>
      </c>
      <c r="N117" s="152">
        <v>-158978.70000000001</v>
      </c>
      <c r="O117" s="153">
        <v>-5.9999999999999995E-4</v>
      </c>
    </row>
    <row r="118" spans="1:15" ht="21" x14ac:dyDescent="0.35">
      <c r="A118" s="145">
        <v>117</v>
      </c>
      <c r="B118" s="151" t="s">
        <v>1050</v>
      </c>
      <c r="C118" s="151" t="s">
        <v>1051</v>
      </c>
      <c r="D118" s="151">
        <v>0</v>
      </c>
      <c r="E118" s="153">
        <v>0</v>
      </c>
      <c r="F118" s="151">
        <v>0</v>
      </c>
      <c r="G118" s="153">
        <v>0</v>
      </c>
      <c r="H118" s="151">
        <v>0</v>
      </c>
      <c r="I118" s="153">
        <v>0</v>
      </c>
      <c r="J118" s="151">
        <v>0</v>
      </c>
      <c r="K118" s="153">
        <v>0</v>
      </c>
      <c r="L118" s="152">
        <v>-33043.120000000003</v>
      </c>
      <c r="M118" s="153">
        <v>-2.0000000000000001E-4</v>
      </c>
      <c r="N118" s="152">
        <v>-36696.120000000003</v>
      </c>
      <c r="O118" s="153">
        <v>-1E-4</v>
      </c>
    </row>
    <row r="119" spans="1:15" ht="21" x14ac:dyDescent="0.35">
      <c r="A119" s="145">
        <v>118</v>
      </c>
      <c r="B119" s="151" t="s">
        <v>1052</v>
      </c>
      <c r="C119" s="151" t="s">
        <v>1053</v>
      </c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</row>
    <row r="120" spans="1:15" ht="21" x14ac:dyDescent="0.35">
      <c r="A120" s="145">
        <v>119</v>
      </c>
      <c r="B120" s="151" t="s">
        <v>1054</v>
      </c>
      <c r="C120" s="151" t="s">
        <v>1055</v>
      </c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 ht="21" x14ac:dyDescent="0.35">
      <c r="A121" s="145">
        <v>120</v>
      </c>
      <c r="B121" s="151" t="s">
        <v>1056</v>
      </c>
      <c r="C121" s="151" t="s">
        <v>1057</v>
      </c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</row>
    <row r="122" spans="1:15" ht="21" x14ac:dyDescent="0.35">
      <c r="A122" s="145">
        <v>121</v>
      </c>
      <c r="B122" s="151" t="s">
        <v>1058</v>
      </c>
      <c r="C122" s="151" t="s">
        <v>1059</v>
      </c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</row>
    <row r="123" spans="1:15" ht="21" x14ac:dyDescent="0.35">
      <c r="A123" s="145">
        <v>122</v>
      </c>
      <c r="B123" s="151" t="s">
        <v>1060</v>
      </c>
      <c r="C123" s="151" t="s">
        <v>1061</v>
      </c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8"/>
      <c r="O123" s="148"/>
    </row>
    <row r="124" spans="1:15" ht="21" x14ac:dyDescent="0.35">
      <c r="A124" s="145">
        <v>123</v>
      </c>
      <c r="B124" s="151" t="s">
        <v>1062</v>
      </c>
      <c r="C124" s="151" t="s">
        <v>1063</v>
      </c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</row>
    <row r="125" spans="1:15" ht="21" x14ac:dyDescent="0.35">
      <c r="A125" s="145">
        <v>124</v>
      </c>
      <c r="B125" s="151" t="s">
        <v>1064</v>
      </c>
      <c r="C125" s="151" t="s">
        <v>1065</v>
      </c>
      <c r="D125" s="152">
        <v>-42373</v>
      </c>
      <c r="E125" s="153">
        <v>-1.1999999999999999E-3</v>
      </c>
      <c r="F125" s="152">
        <v>-42373</v>
      </c>
      <c r="G125" s="153">
        <v>-5.0000000000000001E-4</v>
      </c>
      <c r="H125" s="152">
        <v>-42373</v>
      </c>
      <c r="I125" s="153">
        <v>-2.9999999999999997E-4</v>
      </c>
      <c r="J125" s="152">
        <v>-234778.2</v>
      </c>
      <c r="K125" s="153">
        <v>-1.2999999999999999E-3</v>
      </c>
      <c r="L125" s="152">
        <v>-235067.1</v>
      </c>
      <c r="M125" s="153">
        <v>-1.1000000000000001E-3</v>
      </c>
      <c r="N125" s="152">
        <v>-292571.09999999998</v>
      </c>
      <c r="O125" s="153">
        <v>-1.1000000000000001E-3</v>
      </c>
    </row>
    <row r="126" spans="1:15" ht="21" x14ac:dyDescent="0.35">
      <c r="A126" s="145">
        <v>125</v>
      </c>
      <c r="B126" s="151" t="s">
        <v>1066</v>
      </c>
      <c r="C126" s="151" t="s">
        <v>1067</v>
      </c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8"/>
      <c r="O126" s="148"/>
    </row>
    <row r="127" spans="1:15" ht="21" x14ac:dyDescent="0.35">
      <c r="A127" s="145">
        <v>126</v>
      </c>
      <c r="B127" s="151" t="s">
        <v>1068</v>
      </c>
      <c r="C127" s="151" t="s">
        <v>1069</v>
      </c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  <c r="O127" s="148"/>
    </row>
    <row r="128" spans="1:15" ht="21" x14ac:dyDescent="0.35">
      <c r="A128" s="145">
        <v>127</v>
      </c>
      <c r="B128" s="151" t="s">
        <v>1135</v>
      </c>
      <c r="C128" s="151" t="s">
        <v>1136</v>
      </c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8"/>
    </row>
    <row r="129" spans="1:15" ht="21" x14ac:dyDescent="0.35">
      <c r="A129" s="145">
        <v>128</v>
      </c>
      <c r="B129" s="151" t="s">
        <v>1137</v>
      </c>
      <c r="C129" s="151" t="s">
        <v>1138</v>
      </c>
      <c r="D129" s="152">
        <v>-39890.86</v>
      </c>
      <c r="E129" s="153">
        <v>-1.1000000000000001E-3</v>
      </c>
      <c r="F129" s="152">
        <v>-79781.72</v>
      </c>
      <c r="G129" s="153">
        <v>-8.9999999999999998E-4</v>
      </c>
      <c r="H129" s="152">
        <v>-119672.58</v>
      </c>
      <c r="I129" s="153">
        <v>-8.9999999999999998E-4</v>
      </c>
      <c r="J129" s="152">
        <v>-158849.09</v>
      </c>
      <c r="K129" s="153">
        <v>-8.9999999999999998E-4</v>
      </c>
      <c r="L129" s="152">
        <v>-198383.28</v>
      </c>
      <c r="M129" s="153">
        <v>-8.9999999999999998E-4</v>
      </c>
      <c r="N129" s="152">
        <v>-220890.23</v>
      </c>
      <c r="O129" s="153">
        <v>-8.0000000000000004E-4</v>
      </c>
    </row>
    <row r="130" spans="1:15" ht="21" x14ac:dyDescent="0.35">
      <c r="A130" s="145">
        <v>129</v>
      </c>
      <c r="B130" s="151" t="s">
        <v>1139</v>
      </c>
      <c r="C130" s="151" t="s">
        <v>1140</v>
      </c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</row>
    <row r="131" spans="1:15" ht="21" x14ac:dyDescent="0.35">
      <c r="A131" s="145">
        <v>130</v>
      </c>
      <c r="B131" s="151" t="s">
        <v>1141</v>
      </c>
      <c r="C131" s="147" t="s">
        <v>1142</v>
      </c>
      <c r="D131" s="152">
        <v>-2938593.15</v>
      </c>
      <c r="E131" s="153">
        <v>-8.2299999999999998E-2</v>
      </c>
      <c r="F131" s="152">
        <v>-5967518.4800000004</v>
      </c>
      <c r="G131" s="153">
        <v>-6.83E-2</v>
      </c>
      <c r="H131" s="152">
        <v>-8622626.3300000001</v>
      </c>
      <c r="I131" s="153">
        <v>-6.3500000000000001E-2</v>
      </c>
      <c r="J131" s="152">
        <v>-11646838.039999999</v>
      </c>
      <c r="K131" s="153">
        <v>-6.5799999999999997E-2</v>
      </c>
      <c r="L131" s="152">
        <v>-14024854.49</v>
      </c>
      <c r="M131" s="153">
        <v>-6.6100000000000006E-2</v>
      </c>
      <c r="N131" s="152">
        <v>-16909891.260000002</v>
      </c>
      <c r="O131" s="153">
        <v>-6.4199999999999993E-2</v>
      </c>
    </row>
    <row r="132" spans="1:15" ht="21" x14ac:dyDescent="0.35">
      <c r="A132" s="145">
        <v>131</v>
      </c>
      <c r="B132" s="151" t="s">
        <v>1143</v>
      </c>
      <c r="C132" s="151" t="s">
        <v>1144</v>
      </c>
      <c r="D132" s="152">
        <v>-5912365.2800000003</v>
      </c>
      <c r="E132" s="153">
        <v>-0.1656</v>
      </c>
      <c r="F132" s="152">
        <v>-5372996.8499999996</v>
      </c>
      <c r="G132" s="153">
        <v>-6.1499999999999999E-2</v>
      </c>
      <c r="H132" s="152">
        <v>-12041990.65</v>
      </c>
      <c r="I132" s="153">
        <v>-8.8700000000000001E-2</v>
      </c>
      <c r="J132" s="152">
        <v>-18752024.57</v>
      </c>
      <c r="K132" s="153">
        <v>-0.10589999999999999</v>
      </c>
      <c r="L132" s="152">
        <v>-29766807.670000002</v>
      </c>
      <c r="M132" s="153">
        <v>-0.14030000000000001</v>
      </c>
      <c r="N132" s="152">
        <v>-27391735.879999999</v>
      </c>
      <c r="O132" s="153">
        <v>-0.104</v>
      </c>
    </row>
    <row r="133" spans="1:15" ht="21" x14ac:dyDescent="0.35">
      <c r="A133" s="145">
        <v>132</v>
      </c>
      <c r="B133" s="151" t="s">
        <v>1073</v>
      </c>
      <c r="C133" s="151" t="s">
        <v>1074</v>
      </c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8"/>
    </row>
    <row r="134" spans="1:15" ht="21" x14ac:dyDescent="0.35">
      <c r="A134" s="145">
        <v>133</v>
      </c>
      <c r="B134" s="151" t="s">
        <v>1075</v>
      </c>
      <c r="C134" s="151" t="s">
        <v>1076</v>
      </c>
      <c r="D134" s="152">
        <v>-23922.1</v>
      </c>
      <c r="E134" s="153">
        <v>-6.9999999999999999E-4</v>
      </c>
      <c r="F134" s="152">
        <v>-206702.1</v>
      </c>
      <c r="G134" s="153">
        <v>-2.3999999999999998E-3</v>
      </c>
      <c r="H134" s="152">
        <v>-312715.09999999998</v>
      </c>
      <c r="I134" s="153">
        <v>-2.3E-3</v>
      </c>
      <c r="J134" s="152">
        <v>-322315.09999999998</v>
      </c>
      <c r="K134" s="153">
        <v>-1.8E-3</v>
      </c>
      <c r="L134" s="152">
        <v>-401315.1</v>
      </c>
      <c r="M134" s="153">
        <v>-1.9E-3</v>
      </c>
      <c r="N134" s="152">
        <v>-437915.1</v>
      </c>
      <c r="O134" s="153">
        <v>-1.6999999999999999E-3</v>
      </c>
    </row>
    <row r="135" spans="1:15" ht="21" x14ac:dyDescent="0.35">
      <c r="A135" s="145">
        <v>134</v>
      </c>
      <c r="B135" s="151" t="s">
        <v>1077</v>
      </c>
      <c r="C135" s="151" t="s">
        <v>1078</v>
      </c>
      <c r="D135" s="151">
        <v>0</v>
      </c>
      <c r="E135" s="153">
        <v>0</v>
      </c>
      <c r="F135" s="151">
        <v>0</v>
      </c>
      <c r="G135" s="153">
        <v>0</v>
      </c>
      <c r="H135" s="151">
        <v>0</v>
      </c>
      <c r="I135" s="153">
        <v>0</v>
      </c>
      <c r="J135" s="151">
        <v>0</v>
      </c>
      <c r="K135" s="153">
        <v>0</v>
      </c>
      <c r="L135" s="151">
        <v>0</v>
      </c>
      <c r="M135" s="153">
        <v>0</v>
      </c>
      <c r="N135" s="152">
        <v>-7340</v>
      </c>
      <c r="O135" s="153">
        <v>0</v>
      </c>
    </row>
    <row r="136" spans="1:15" ht="21" x14ac:dyDescent="0.35">
      <c r="A136" s="145">
        <v>135</v>
      </c>
      <c r="B136" s="151" t="s">
        <v>1079</v>
      </c>
      <c r="C136" s="151" t="s">
        <v>1080</v>
      </c>
      <c r="D136" s="152">
        <v>-258961</v>
      </c>
      <c r="E136" s="153">
        <v>-7.3000000000000001E-3</v>
      </c>
      <c r="F136" s="152">
        <v>-1165099.83</v>
      </c>
      <c r="G136" s="153">
        <v>-1.3299999999999999E-2</v>
      </c>
      <c r="H136" s="152">
        <v>-1165779.83</v>
      </c>
      <c r="I136" s="153">
        <v>-8.6E-3</v>
      </c>
      <c r="J136" s="152">
        <v>-1650269.83</v>
      </c>
      <c r="K136" s="153">
        <v>-9.2999999999999992E-3</v>
      </c>
      <c r="L136" s="152">
        <v>-1950087.83</v>
      </c>
      <c r="M136" s="153">
        <v>-9.1999999999999998E-3</v>
      </c>
      <c r="N136" s="152">
        <v>-2352170.89</v>
      </c>
      <c r="O136" s="153">
        <v>-8.8999999999999999E-3</v>
      </c>
    </row>
    <row r="137" spans="1:15" ht="21" x14ac:dyDescent="0.35">
      <c r="A137" s="145">
        <v>136</v>
      </c>
      <c r="B137" s="151" t="s">
        <v>1081</v>
      </c>
      <c r="C137" s="147" t="s">
        <v>1082</v>
      </c>
      <c r="D137" s="152">
        <v>-282883.09999999998</v>
      </c>
      <c r="E137" s="153">
        <v>-7.9000000000000008E-3</v>
      </c>
      <c r="F137" s="152">
        <v>-1371801.93</v>
      </c>
      <c r="G137" s="153">
        <v>-1.5699999999999999E-2</v>
      </c>
      <c r="H137" s="152">
        <v>-1478494.93</v>
      </c>
      <c r="I137" s="153">
        <v>-1.09E-2</v>
      </c>
      <c r="J137" s="152">
        <v>-1972584.93</v>
      </c>
      <c r="K137" s="153">
        <v>-1.11E-2</v>
      </c>
      <c r="L137" s="152">
        <v>-2351402.9300000002</v>
      </c>
      <c r="M137" s="153">
        <v>-1.11E-2</v>
      </c>
      <c r="N137" s="152">
        <v>-2797425.99</v>
      </c>
      <c r="O137" s="153">
        <v>-1.06E-2</v>
      </c>
    </row>
    <row r="138" spans="1:15" ht="21" x14ac:dyDescent="0.35">
      <c r="A138" s="145">
        <v>137</v>
      </c>
      <c r="B138" s="151" t="s">
        <v>1083</v>
      </c>
      <c r="C138" s="151" t="s">
        <v>1084</v>
      </c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</row>
    <row r="139" spans="1:15" ht="21" x14ac:dyDescent="0.35">
      <c r="A139" s="145">
        <v>138</v>
      </c>
      <c r="B139" s="151" t="s">
        <v>1085</v>
      </c>
      <c r="C139" s="151" t="s">
        <v>1086</v>
      </c>
      <c r="D139" s="151">
        <v>0</v>
      </c>
      <c r="E139" s="153">
        <v>0</v>
      </c>
      <c r="F139" s="152">
        <v>11291820</v>
      </c>
      <c r="G139" s="153">
        <v>0.12920000000000001</v>
      </c>
      <c r="H139" s="152">
        <v>25595920</v>
      </c>
      <c r="I139" s="153">
        <v>0.18840000000000001</v>
      </c>
      <c r="J139" s="152">
        <v>26639187</v>
      </c>
      <c r="K139" s="153">
        <v>0.15040000000000001</v>
      </c>
      <c r="L139" s="152">
        <v>34150587</v>
      </c>
      <c r="M139" s="153">
        <v>0.161</v>
      </c>
      <c r="N139" s="152">
        <v>44349387</v>
      </c>
      <c r="O139" s="153">
        <v>0.16830000000000001</v>
      </c>
    </row>
    <row r="140" spans="1:15" ht="21" x14ac:dyDescent="0.35">
      <c r="A140" s="145">
        <v>139</v>
      </c>
      <c r="B140" s="151" t="s">
        <v>1087</v>
      </c>
      <c r="C140" s="151" t="s">
        <v>1088</v>
      </c>
      <c r="D140" s="151">
        <v>0</v>
      </c>
      <c r="E140" s="153">
        <v>0</v>
      </c>
      <c r="F140" s="151">
        <v>0</v>
      </c>
      <c r="G140" s="153">
        <v>0</v>
      </c>
      <c r="H140" s="152">
        <v>4805773.9400000004</v>
      </c>
      <c r="I140" s="153">
        <v>3.5400000000000001E-2</v>
      </c>
      <c r="J140" s="152">
        <v>4805773.9400000004</v>
      </c>
      <c r="K140" s="153">
        <v>2.7099999999999999E-2</v>
      </c>
      <c r="L140" s="152">
        <v>4805773.9400000004</v>
      </c>
      <c r="M140" s="153">
        <v>2.2700000000000001E-2</v>
      </c>
      <c r="N140" s="152">
        <v>4805773.9400000004</v>
      </c>
      <c r="O140" s="153">
        <v>1.8200000000000001E-2</v>
      </c>
    </row>
    <row r="141" spans="1:15" ht="21" x14ac:dyDescent="0.35">
      <c r="A141" s="145">
        <v>140</v>
      </c>
      <c r="B141" s="151" t="s">
        <v>1089</v>
      </c>
      <c r="C141" s="151" t="s">
        <v>1090</v>
      </c>
      <c r="D141" s="152">
        <v>662053.73</v>
      </c>
      <c r="E141" s="153">
        <v>1.8499999999999999E-2</v>
      </c>
      <c r="F141" s="152">
        <v>1302312.75</v>
      </c>
      <c r="G141" s="153">
        <v>1.49E-2</v>
      </c>
      <c r="H141" s="152">
        <v>1830689.15</v>
      </c>
      <c r="I141" s="153">
        <v>1.35E-2</v>
      </c>
      <c r="J141" s="152">
        <v>4960219.55</v>
      </c>
      <c r="K141" s="153">
        <v>2.8000000000000001E-2</v>
      </c>
      <c r="L141" s="152">
        <v>7245486.3899999997</v>
      </c>
      <c r="M141" s="153">
        <v>3.4200000000000001E-2</v>
      </c>
      <c r="N141" s="152">
        <v>9820830.4399999995</v>
      </c>
      <c r="O141" s="153">
        <v>3.73E-2</v>
      </c>
    </row>
    <row r="142" spans="1:15" ht="21" x14ac:dyDescent="0.35">
      <c r="A142" s="145">
        <v>141</v>
      </c>
      <c r="B142" s="151" t="s">
        <v>1091</v>
      </c>
      <c r="C142" s="151" t="s">
        <v>1092</v>
      </c>
      <c r="D142" s="152">
        <v>32600</v>
      </c>
      <c r="E142" s="153">
        <v>8.9999999999999998E-4</v>
      </c>
      <c r="F142" s="152">
        <v>108140</v>
      </c>
      <c r="G142" s="153">
        <v>1.1999999999999999E-3</v>
      </c>
      <c r="H142" s="152">
        <v>1501794.21</v>
      </c>
      <c r="I142" s="153">
        <v>1.11E-2</v>
      </c>
      <c r="J142" s="152">
        <v>1868614.04</v>
      </c>
      <c r="K142" s="153">
        <v>1.06E-2</v>
      </c>
      <c r="L142" s="152">
        <v>1954255.04</v>
      </c>
      <c r="M142" s="153">
        <v>9.1999999999999998E-3</v>
      </c>
      <c r="N142" s="152">
        <v>1950029.43</v>
      </c>
      <c r="O142" s="153">
        <v>7.4000000000000003E-3</v>
      </c>
    </row>
    <row r="143" spans="1:15" ht="21" x14ac:dyDescent="0.35">
      <c r="A143" s="145">
        <v>142</v>
      </c>
      <c r="B143" s="151" t="s">
        <v>1093</v>
      </c>
      <c r="C143" s="151" t="s">
        <v>1094</v>
      </c>
      <c r="D143" s="152">
        <v>31384.9</v>
      </c>
      <c r="E143" s="153">
        <v>8.9999999999999998E-4</v>
      </c>
      <c r="F143" s="152">
        <v>31384.9</v>
      </c>
      <c r="G143" s="153">
        <v>4.0000000000000002E-4</v>
      </c>
      <c r="H143" s="152">
        <v>115982.3</v>
      </c>
      <c r="I143" s="153">
        <v>8.9999999999999998E-4</v>
      </c>
      <c r="J143" s="152">
        <v>116044.87</v>
      </c>
      <c r="K143" s="153">
        <v>6.9999999999999999E-4</v>
      </c>
      <c r="L143" s="152">
        <v>116044.87</v>
      </c>
      <c r="M143" s="153">
        <v>5.0000000000000001E-4</v>
      </c>
      <c r="N143" s="152">
        <v>116044.87</v>
      </c>
      <c r="O143" s="153">
        <v>4.0000000000000002E-4</v>
      </c>
    </row>
    <row r="144" spans="1:15" ht="21" x14ac:dyDescent="0.35">
      <c r="A144" s="145">
        <v>143</v>
      </c>
      <c r="B144" s="151" t="s">
        <v>1095</v>
      </c>
      <c r="C144" s="151" t="s">
        <v>1096</v>
      </c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8"/>
      <c r="O144" s="148"/>
    </row>
    <row r="145" spans="1:15" ht="21" x14ac:dyDescent="0.35">
      <c r="A145" s="145">
        <v>144</v>
      </c>
      <c r="B145" s="151" t="s">
        <v>1097</v>
      </c>
      <c r="C145" s="151" t="s">
        <v>1098</v>
      </c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8"/>
      <c r="O145" s="148"/>
    </row>
    <row r="146" spans="1:15" ht="21" x14ac:dyDescent="0.35">
      <c r="A146" s="145">
        <v>145</v>
      </c>
      <c r="B146" s="151" t="s">
        <v>1099</v>
      </c>
      <c r="C146" s="151" t="s">
        <v>1100</v>
      </c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  <c r="O146" s="148"/>
    </row>
    <row r="147" spans="1:15" ht="21" x14ac:dyDescent="0.35">
      <c r="A147" s="145">
        <v>146</v>
      </c>
      <c r="B147" s="151" t="s">
        <v>1101</v>
      </c>
      <c r="C147" s="151" t="s">
        <v>1102</v>
      </c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</row>
    <row r="148" spans="1:15" ht="21" x14ac:dyDescent="0.35">
      <c r="A148" s="145">
        <v>147</v>
      </c>
      <c r="B148" s="151" t="s">
        <v>1103</v>
      </c>
      <c r="C148" s="151" t="s">
        <v>1104</v>
      </c>
      <c r="D148" s="152">
        <v>534675</v>
      </c>
      <c r="E148" s="153">
        <v>1.4999999999999999E-2</v>
      </c>
      <c r="F148" s="152">
        <v>935986</v>
      </c>
      <c r="G148" s="153">
        <v>1.0699999999999999E-2</v>
      </c>
      <c r="H148" s="152">
        <v>1546145.03</v>
      </c>
      <c r="I148" s="153">
        <v>1.14E-2</v>
      </c>
      <c r="J148" s="152">
        <v>1959935.1</v>
      </c>
      <c r="K148" s="153">
        <v>1.11E-2</v>
      </c>
      <c r="L148" s="152">
        <v>2400524.1</v>
      </c>
      <c r="M148" s="153">
        <v>1.1299999999999999E-2</v>
      </c>
      <c r="N148" s="152">
        <v>2907410.1</v>
      </c>
      <c r="O148" s="153">
        <v>1.0999999999999999E-2</v>
      </c>
    </row>
    <row r="149" spans="1:15" ht="21" x14ac:dyDescent="0.35">
      <c r="A149" s="145">
        <v>148</v>
      </c>
      <c r="B149" s="151" t="s">
        <v>1105</v>
      </c>
      <c r="C149" s="151" t="s">
        <v>1106</v>
      </c>
      <c r="D149" s="151">
        <v>0</v>
      </c>
      <c r="E149" s="153">
        <v>0</v>
      </c>
      <c r="F149" s="151">
        <v>0</v>
      </c>
      <c r="G149" s="153">
        <v>0</v>
      </c>
      <c r="H149" s="151">
        <v>0</v>
      </c>
      <c r="I149" s="153">
        <v>0</v>
      </c>
      <c r="J149" s="151">
        <v>17.760000000000002</v>
      </c>
      <c r="K149" s="153">
        <v>0</v>
      </c>
      <c r="L149" s="151">
        <v>17.760000000000002</v>
      </c>
      <c r="M149" s="153">
        <v>0</v>
      </c>
      <c r="N149" s="151">
        <v>17.760000000000002</v>
      </c>
      <c r="O149" s="153">
        <v>0</v>
      </c>
    </row>
    <row r="150" spans="1:15" ht="21" x14ac:dyDescent="0.35">
      <c r="A150" s="145">
        <v>149</v>
      </c>
      <c r="B150" s="151" t="s">
        <v>1107</v>
      </c>
      <c r="C150" s="151" t="s">
        <v>1108</v>
      </c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</row>
    <row r="151" spans="1:15" ht="21" x14ac:dyDescent="0.35">
      <c r="A151" s="145">
        <v>150</v>
      </c>
      <c r="B151" s="151" t="s">
        <v>1109</v>
      </c>
      <c r="C151" s="151" t="s">
        <v>1110</v>
      </c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</row>
    <row r="152" spans="1:15" ht="21" x14ac:dyDescent="0.35">
      <c r="A152" s="145">
        <v>151</v>
      </c>
      <c r="B152" s="147" t="s">
        <v>1111</v>
      </c>
      <c r="C152" s="147" t="s">
        <v>1112</v>
      </c>
      <c r="D152" s="177">
        <v>1260713.6299999999</v>
      </c>
      <c r="E152" s="178">
        <v>3.5299999999999998E-2</v>
      </c>
      <c r="F152" s="177">
        <v>13669643.65</v>
      </c>
      <c r="G152" s="178">
        <v>0.15640000000000001</v>
      </c>
      <c r="H152" s="177">
        <v>35396304.630000003</v>
      </c>
      <c r="I152" s="178">
        <v>0.2606</v>
      </c>
      <c r="J152" s="177">
        <v>40349792.259999998</v>
      </c>
      <c r="K152" s="178">
        <v>0.2278</v>
      </c>
      <c r="L152" s="177">
        <v>50672689.100000001</v>
      </c>
      <c r="M152" s="178">
        <v>0.2389</v>
      </c>
      <c r="N152" s="177">
        <v>63949493.539999999</v>
      </c>
      <c r="O152" s="153">
        <v>0.2427</v>
      </c>
    </row>
    <row r="153" spans="1:15" ht="21" x14ac:dyDescent="0.35">
      <c r="A153" s="145">
        <v>152</v>
      </c>
      <c r="B153" s="147" t="s">
        <v>1113</v>
      </c>
      <c r="C153" s="147" t="s">
        <v>1114</v>
      </c>
      <c r="D153" s="177">
        <v>977830.53</v>
      </c>
      <c r="E153" s="178">
        <v>2.7400000000000001E-2</v>
      </c>
      <c r="F153" s="177">
        <v>12297841.720000001</v>
      </c>
      <c r="G153" s="178">
        <v>0.14069999999999999</v>
      </c>
      <c r="H153" s="177">
        <v>33917809.700000003</v>
      </c>
      <c r="I153" s="178">
        <v>0.24970000000000001</v>
      </c>
      <c r="J153" s="177">
        <v>38302807.329999998</v>
      </c>
      <c r="K153" s="178">
        <v>0.21629999999999999</v>
      </c>
      <c r="L153" s="177">
        <v>48246886.170000002</v>
      </c>
      <c r="M153" s="178">
        <v>0.22750000000000001</v>
      </c>
      <c r="N153" s="177">
        <v>61077667.549999997</v>
      </c>
      <c r="O153" s="153">
        <v>0.23180000000000001</v>
      </c>
    </row>
    <row r="154" spans="1:15" ht="21" x14ac:dyDescent="0.35">
      <c r="A154" s="145">
        <v>153</v>
      </c>
      <c r="B154" s="147" t="s">
        <v>1115</v>
      </c>
      <c r="C154" s="147" t="s">
        <v>1116</v>
      </c>
      <c r="D154" s="177">
        <v>35703722.43</v>
      </c>
      <c r="E154" s="178">
        <v>1</v>
      </c>
      <c r="F154" s="177">
        <v>87382093.269999996</v>
      </c>
      <c r="G154" s="178">
        <v>1</v>
      </c>
      <c r="H154" s="177">
        <v>135824961.27000001</v>
      </c>
      <c r="I154" s="178">
        <v>1</v>
      </c>
      <c r="J154" s="177">
        <v>177095782.94999999</v>
      </c>
      <c r="K154" s="178">
        <v>1</v>
      </c>
      <c r="L154" s="177">
        <v>212103022.49000001</v>
      </c>
      <c r="M154" s="178">
        <v>1</v>
      </c>
      <c r="N154" s="177">
        <v>263467878.71000001</v>
      </c>
      <c r="O154" s="153">
        <v>1</v>
      </c>
    </row>
    <row r="155" spans="1:15" ht="21" x14ac:dyDescent="0.35">
      <c r="A155" s="145">
        <v>154</v>
      </c>
      <c r="B155" s="147" t="s">
        <v>1117</v>
      </c>
      <c r="C155" s="147" t="s">
        <v>1118</v>
      </c>
      <c r="D155" s="177">
        <v>-40638257.18</v>
      </c>
      <c r="E155" s="178">
        <v>-1.1382000000000001</v>
      </c>
      <c r="F155" s="177">
        <v>-80457248.400000006</v>
      </c>
      <c r="G155" s="178">
        <v>-0.92079999999999995</v>
      </c>
      <c r="H155" s="177">
        <v>-113949142.22</v>
      </c>
      <c r="I155" s="178">
        <v>-0.83889999999999998</v>
      </c>
      <c r="J155" s="177">
        <v>-157470600.19</v>
      </c>
      <c r="K155" s="178">
        <v>-0.88919999999999999</v>
      </c>
      <c r="L155" s="177">
        <v>-193548543.99000001</v>
      </c>
      <c r="M155" s="178">
        <v>-0.91249999999999998</v>
      </c>
      <c r="N155" s="177">
        <v>-229707547.03999999</v>
      </c>
      <c r="O155" s="153">
        <v>-0.87190000000000001</v>
      </c>
    </row>
    <row r="156" spans="1:15" ht="21" x14ac:dyDescent="0.35">
      <c r="A156" s="145">
        <v>155</v>
      </c>
      <c r="B156" s="147" t="s">
        <v>1145</v>
      </c>
      <c r="C156" s="147" t="s">
        <v>1146</v>
      </c>
      <c r="D156" s="177">
        <v>-4934534.75</v>
      </c>
      <c r="E156" s="178">
        <v>-0.13819999999999999</v>
      </c>
      <c r="F156" s="177">
        <v>6924844.8700000001</v>
      </c>
      <c r="G156" s="178">
        <v>7.9200000000000007E-2</v>
      </c>
      <c r="H156" s="177">
        <v>21875819.050000001</v>
      </c>
      <c r="I156" s="178">
        <v>0.16109999999999999</v>
      </c>
      <c r="J156" s="177">
        <v>19625182.760000002</v>
      </c>
      <c r="K156" s="178">
        <v>0.1108</v>
      </c>
      <c r="L156" s="177">
        <v>18554478.5</v>
      </c>
      <c r="M156" s="178">
        <v>8.7499999999999994E-2</v>
      </c>
      <c r="N156" s="177">
        <v>33760331.670000002</v>
      </c>
      <c r="O156" s="153">
        <v>0.12809999999999999</v>
      </c>
    </row>
  </sheetData>
  <pageMargins left="0.15748031496062992" right="0.15748031496062992" top="0.31496062992125984" bottom="0.31496062992125984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6" sqref="B6"/>
    </sheetView>
  </sheetViews>
  <sheetFormatPr defaultRowHeight="14.25" x14ac:dyDescent="0.2"/>
  <cols>
    <col min="1" max="1" width="11.5" customWidth="1"/>
  </cols>
  <sheetData>
    <row r="1" spans="1:1" x14ac:dyDescent="0.2">
      <c r="A1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3</vt:i4>
      </vt:variant>
    </vt:vector>
  </HeadingPairs>
  <TitlesOfParts>
    <vt:vector size="12" baseType="lpstr">
      <vt:lpstr>งบทดลองมี.ค.</vt:lpstr>
      <vt:lpstr>งบทดลองเม.ย.</vt:lpstr>
      <vt:lpstr>Planfin_เม.ย.62</vt:lpstr>
      <vt:lpstr>IP 62</vt:lpstr>
      <vt:lpstr>ผลงาน</vt:lpstr>
      <vt:lpstr>งบดุล เสนา</vt:lpstr>
      <vt:lpstr>งบดำเนิงาน เสนา ไม่มีค่าเสื่อม</vt:lpstr>
      <vt:lpstr>งบดำเนินงาน เสนา มีค่าเสื่อม</vt:lpstr>
      <vt:lpstr>Sheet5</vt:lpstr>
      <vt:lpstr>Planfin_เม.ย.62!Print_Titles</vt:lpstr>
      <vt:lpstr>'งบดำเนินงาน เสนา มีค่าเสื่อม'!Print_Titles</vt:lpstr>
      <vt:lpstr>'งบดุล เสนา'!Print_Titles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2019-05-16T07:34:21Z</dcterms:created>
  <dcterms:modified xsi:type="dcterms:W3CDTF">2019-05-17T01:51:00Z</dcterms:modified>
</cp:coreProperties>
</file>